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240" yWindow="75" windowWidth="20730" windowHeight="10740" firstSheet="1" activeTab="1"/>
  </bookViews>
  <sheets>
    <sheet name="By Department" sheetId="7" state="hidden" r:id="rId1"/>
    <sheet name="By Agency" sheetId="8" r:id="rId2"/>
    <sheet name="Graph" sheetId="6" state="hidden" r:id="rId3"/>
  </sheets>
  <definedNames>
    <definedName name="_xlnm.Print_Area" localSheetId="1">'By Agency'!$A$1:$H$326</definedName>
    <definedName name="_xlnm.Print_Area" localSheetId="0">'By Department'!$A$1:$R$65</definedName>
    <definedName name="_xlnm.Print_Area" localSheetId="2">Graph!$A$10:$L$49</definedName>
    <definedName name="_xlnm.Print_Titles" localSheetId="1">'By Agency'!$1:$8</definedName>
    <definedName name="Z_149BABA1_3CBB_4AB5_8307_CDFFE2416884_.wvu.PrintArea" localSheetId="1" hidden="1">'By Agency'!$A$1:$H$326</definedName>
    <definedName name="Z_149BABA1_3CBB_4AB5_8307_CDFFE2416884_.wvu.PrintTitles" localSheetId="1" hidden="1">'By Agency'!$1:$8</definedName>
    <definedName name="Z_149BABA1_3CBB_4AB5_8307_CDFFE2416884_.wvu.Rows" localSheetId="1" hidden="1">'By Agency'!$130:$130,'By Agency'!$272:$275,'By Agency'!$278:$300,'By Agency'!$303:$316</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Agency'!$A$1:$H$326</definedName>
    <definedName name="Z_63CE5467_86C0_4816_A6C7_6C3632652BD9_.wvu.PrintTitles" localSheetId="1" hidden="1">'By Agency'!$1:$8</definedName>
    <definedName name="Z_63CE5467_86C0_4816_A6C7_6C3632652BD9_.wvu.Rows" localSheetId="1" hidden="1">'By Agency'!$130:$130,'By Agency'!$272:$275,'By Agency'!$278:$300,'By Agency'!$303:$316</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PrintArea" localSheetId="1" hidden="1">'By Agency'!$A$1:$H$326</definedName>
    <definedName name="Z_E72949E6_F470_4685_A8B8_FC40C2B684D5_.wvu.PrintTitles" localSheetId="1" hidden="1">'By Agency'!$1:$8</definedName>
    <definedName name="Z_E72949E6_F470_4685_A8B8_FC40C2B684D5_.wvu.Rows" localSheetId="1" hidden="1">'By Agency'!$130:$130,'By Agency'!$272:$275,'By Agency'!$278:$300,'By Agency'!$303:$316</definedName>
  </definedNames>
  <calcPr calcId="152511"/>
</workbook>
</file>

<file path=xl/calcChain.xml><?xml version="1.0" encoding="utf-8"?>
<calcChain xmlns="http://schemas.openxmlformats.org/spreadsheetml/2006/main">
  <c r="B37" i="8"/>
  <c r="C37"/>
  <c r="D37"/>
  <c r="D317"/>
  <c r="C317"/>
  <c r="B317"/>
  <c r="G316"/>
  <c r="E316"/>
  <c r="H316" s="1"/>
  <c r="G315"/>
  <c r="E315"/>
  <c r="H315" s="1"/>
  <c r="G314"/>
  <c r="E314"/>
  <c r="H314" s="1"/>
  <c r="G313"/>
  <c r="E313"/>
  <c r="H313" s="1"/>
  <c r="G312"/>
  <c r="E312"/>
  <c r="H312" s="1"/>
  <c r="G311"/>
  <c r="E311"/>
  <c r="H311" s="1"/>
  <c r="G310"/>
  <c r="E310"/>
  <c r="H310" s="1"/>
  <c r="G309"/>
  <c r="E309"/>
  <c r="H309" s="1"/>
  <c r="G308"/>
  <c r="G317" s="1"/>
  <c r="E308"/>
  <c r="E317" s="1"/>
  <c r="H299"/>
  <c r="G299"/>
  <c r="F299"/>
  <c r="E299"/>
  <c r="H295"/>
  <c r="G295"/>
  <c r="F295"/>
  <c r="E295"/>
  <c r="H293"/>
  <c r="G293"/>
  <c r="F293"/>
  <c r="E293"/>
  <c r="H291"/>
  <c r="G291"/>
  <c r="F291"/>
  <c r="E291"/>
  <c r="H289"/>
  <c r="G289"/>
  <c r="F289"/>
  <c r="E289"/>
  <c r="H287"/>
  <c r="G287"/>
  <c r="F287"/>
  <c r="E287"/>
  <c r="H285"/>
  <c r="G285"/>
  <c r="F285"/>
  <c r="E285"/>
  <c r="H283"/>
  <c r="G283"/>
  <c r="F283"/>
  <c r="E283"/>
  <c r="H281"/>
  <c r="G281"/>
  <c r="F281"/>
  <c r="E281"/>
  <c r="H279"/>
  <c r="G279"/>
  <c r="F279"/>
  <c r="E279"/>
  <c r="G276"/>
  <c r="E276"/>
  <c r="G275"/>
  <c r="E275"/>
  <c r="G274"/>
  <c r="E274"/>
  <c r="G273"/>
  <c r="E273"/>
  <c r="G269"/>
  <c r="D302"/>
  <c r="G264"/>
  <c r="G260"/>
  <c r="D254"/>
  <c r="G251"/>
  <c r="D247"/>
  <c r="G243"/>
  <c r="G240"/>
  <c r="G238"/>
  <c r="G236"/>
  <c r="G234"/>
  <c r="E232"/>
  <c r="H232" s="1"/>
  <c r="G232"/>
  <c r="G231"/>
  <c r="E231"/>
  <c r="H231" s="1"/>
  <c r="E230"/>
  <c r="H230" s="1"/>
  <c r="G230"/>
  <c r="G229"/>
  <c r="E229"/>
  <c r="H229" s="1"/>
  <c r="E228"/>
  <c r="H228" s="1"/>
  <c r="G228"/>
  <c r="G227"/>
  <c r="E227"/>
  <c r="H227" s="1"/>
  <c r="E226"/>
  <c r="H226" s="1"/>
  <c r="G226"/>
  <c r="G225"/>
  <c r="E225"/>
  <c r="H225" s="1"/>
  <c r="E224"/>
  <c r="H224" s="1"/>
  <c r="G224"/>
  <c r="G223"/>
  <c r="E223"/>
  <c r="H223" s="1"/>
  <c r="E222"/>
  <c r="H222" s="1"/>
  <c r="G222"/>
  <c r="G221"/>
  <c r="C220"/>
  <c r="D220"/>
  <c r="B220"/>
  <c r="G219"/>
  <c r="G217"/>
  <c r="G215"/>
  <c r="G213"/>
  <c r="G211"/>
  <c r="G209"/>
  <c r="G207"/>
  <c r="G205"/>
  <c r="D202"/>
  <c r="G200"/>
  <c r="E200"/>
  <c r="H200" s="1"/>
  <c r="E199"/>
  <c r="H199" s="1"/>
  <c r="G199"/>
  <c r="G198"/>
  <c r="E198"/>
  <c r="H198" s="1"/>
  <c r="F198"/>
  <c r="E197"/>
  <c r="H197" s="1"/>
  <c r="G197"/>
  <c r="G196"/>
  <c r="E196"/>
  <c r="H196" s="1"/>
  <c r="E195"/>
  <c r="H195" s="1"/>
  <c r="G195"/>
  <c r="G194"/>
  <c r="G193" s="1"/>
  <c r="C193"/>
  <c r="D193"/>
  <c r="B193"/>
  <c r="G191"/>
  <c r="G189"/>
  <c r="D185"/>
  <c r="G182"/>
  <c r="G180"/>
  <c r="E179"/>
  <c r="H179" s="1"/>
  <c r="G178"/>
  <c r="C176"/>
  <c r="D176"/>
  <c r="G174"/>
  <c r="E174"/>
  <c r="H174" s="1"/>
  <c r="E173"/>
  <c r="H173" s="1"/>
  <c r="G173"/>
  <c r="G172"/>
  <c r="E172"/>
  <c r="H172" s="1"/>
  <c r="E171"/>
  <c r="H171" s="1"/>
  <c r="G171"/>
  <c r="G170"/>
  <c r="C169"/>
  <c r="D169"/>
  <c r="B169"/>
  <c r="G167"/>
  <c r="G166"/>
  <c r="C164"/>
  <c r="D164"/>
  <c r="G162"/>
  <c r="E162"/>
  <c r="H162" s="1"/>
  <c r="E161"/>
  <c r="H161" s="1"/>
  <c r="G161"/>
  <c r="G160"/>
  <c r="E160"/>
  <c r="H160" s="1"/>
  <c r="E159"/>
  <c r="H159" s="1"/>
  <c r="G159"/>
  <c r="G158"/>
  <c r="G157" s="1"/>
  <c r="C157"/>
  <c r="D157"/>
  <c r="B157"/>
  <c r="G155"/>
  <c r="G154"/>
  <c r="G153"/>
  <c r="G152"/>
  <c r="G151"/>
  <c r="G150"/>
  <c r="G149"/>
  <c r="G148"/>
  <c r="G147"/>
  <c r="G146"/>
  <c r="G145"/>
  <c r="G144"/>
  <c r="G143"/>
  <c r="G142"/>
  <c r="G141"/>
  <c r="G140"/>
  <c r="G139"/>
  <c r="G138"/>
  <c r="C136"/>
  <c r="D136"/>
  <c r="G134"/>
  <c r="E134"/>
  <c r="H134" s="1"/>
  <c r="E132"/>
  <c r="H132" s="1"/>
  <c r="H131" s="1"/>
  <c r="G132"/>
  <c r="G131"/>
  <c r="E130"/>
  <c r="H130" s="1"/>
  <c r="G130"/>
  <c r="G129"/>
  <c r="E129"/>
  <c r="H129" s="1"/>
  <c r="D127"/>
  <c r="E128"/>
  <c r="H128" s="1"/>
  <c r="C127"/>
  <c r="E126"/>
  <c r="H126" s="1"/>
  <c r="G126"/>
  <c r="G125"/>
  <c r="C124"/>
  <c r="D124"/>
  <c r="D119" s="1"/>
  <c r="B124"/>
  <c r="G124" s="1"/>
  <c r="G123"/>
  <c r="G122"/>
  <c r="G121"/>
  <c r="G116"/>
  <c r="E116"/>
  <c r="H116" s="1"/>
  <c r="E115"/>
  <c r="H115" s="1"/>
  <c r="G115"/>
  <c r="G114"/>
  <c r="E114"/>
  <c r="H114" s="1"/>
  <c r="E113"/>
  <c r="H113" s="1"/>
  <c r="G113"/>
  <c r="G112"/>
  <c r="E112"/>
  <c r="H112" s="1"/>
  <c r="E111"/>
  <c r="H111" s="1"/>
  <c r="G111"/>
  <c r="G110"/>
  <c r="E110"/>
  <c r="H110" s="1"/>
  <c r="E109"/>
  <c r="H109" s="1"/>
  <c r="G109"/>
  <c r="G108"/>
  <c r="G107" s="1"/>
  <c r="C107"/>
  <c r="D107"/>
  <c r="B107"/>
  <c r="G105"/>
  <c r="G104"/>
  <c r="G103"/>
  <c r="G102"/>
  <c r="G101"/>
  <c r="G100"/>
  <c r="G99"/>
  <c r="G98"/>
  <c r="G97"/>
  <c r="D95"/>
  <c r="G93"/>
  <c r="G92"/>
  <c r="G91"/>
  <c r="G90"/>
  <c r="G89"/>
  <c r="G88"/>
  <c r="D86"/>
  <c r="G84"/>
  <c r="G83"/>
  <c r="G82"/>
  <c r="E82"/>
  <c r="E81"/>
  <c r="H81" s="1"/>
  <c r="C80"/>
  <c r="E78"/>
  <c r="H78" s="1"/>
  <c r="G78"/>
  <c r="G77"/>
  <c r="E77"/>
  <c r="H77" s="1"/>
  <c r="D75"/>
  <c r="E76"/>
  <c r="H76" s="1"/>
  <c r="C75"/>
  <c r="E73"/>
  <c r="H73" s="1"/>
  <c r="G73"/>
  <c r="G72"/>
  <c r="E72"/>
  <c r="H72" s="1"/>
  <c r="E71"/>
  <c r="H71" s="1"/>
  <c r="G71"/>
  <c r="G70"/>
  <c r="G69" s="1"/>
  <c r="C69"/>
  <c r="D69"/>
  <c r="B69"/>
  <c r="G67"/>
  <c r="G66"/>
  <c r="G65"/>
  <c r="G64"/>
  <c r="G63"/>
  <c r="G62"/>
  <c r="G61"/>
  <c r="G60"/>
  <c r="G59"/>
  <c r="D57"/>
  <c r="G55"/>
  <c r="E54"/>
  <c r="H54" s="1"/>
  <c r="G54"/>
  <c r="G53"/>
  <c r="E52"/>
  <c r="H52" s="1"/>
  <c r="G52"/>
  <c r="G51"/>
  <c r="D49"/>
  <c r="E50"/>
  <c r="G50"/>
  <c r="C49"/>
  <c r="E47"/>
  <c r="H47" s="1"/>
  <c r="G47"/>
  <c r="G45"/>
  <c r="E43"/>
  <c r="H43" s="1"/>
  <c r="G43"/>
  <c r="G42"/>
  <c r="E41"/>
  <c r="H41" s="1"/>
  <c r="G41"/>
  <c r="G40"/>
  <c r="E39"/>
  <c r="H39" s="1"/>
  <c r="G39"/>
  <c r="G35"/>
  <c r="D33"/>
  <c r="E34"/>
  <c r="G34"/>
  <c r="G33" s="1"/>
  <c r="C33"/>
  <c r="E31"/>
  <c r="H31" s="1"/>
  <c r="G31"/>
  <c r="G30"/>
  <c r="E29"/>
  <c r="H29" s="1"/>
  <c r="G29"/>
  <c r="G28"/>
  <c r="E27"/>
  <c r="H27" s="1"/>
  <c r="G27"/>
  <c r="G26"/>
  <c r="E25"/>
  <c r="H25" s="1"/>
  <c r="G25"/>
  <c r="C23"/>
  <c r="D23"/>
  <c r="B23"/>
  <c r="G21"/>
  <c r="E19"/>
  <c r="H19" s="1"/>
  <c r="G19"/>
  <c r="G17"/>
  <c r="E15"/>
  <c r="H15" s="1"/>
  <c r="G15"/>
  <c r="G14"/>
  <c r="E13"/>
  <c r="H13" s="1"/>
  <c r="G13"/>
  <c r="G12"/>
  <c r="D10"/>
  <c r="E11"/>
  <c r="G11"/>
  <c r="C10"/>
  <c r="D118" l="1"/>
  <c r="F308"/>
  <c r="H308"/>
  <c r="F309"/>
  <c r="F310"/>
  <c r="F311"/>
  <c r="F312"/>
  <c r="F313"/>
  <c r="F314"/>
  <c r="F315"/>
  <c r="F316"/>
  <c r="G220"/>
  <c r="F196"/>
  <c r="F200"/>
  <c r="G169"/>
  <c r="G49"/>
  <c r="G10"/>
  <c r="H34"/>
  <c r="H11"/>
  <c r="H50"/>
  <c r="F11"/>
  <c r="E12"/>
  <c r="H12" s="1"/>
  <c r="F13"/>
  <c r="E14"/>
  <c r="H14" s="1"/>
  <c r="F15"/>
  <c r="E17"/>
  <c r="H17" s="1"/>
  <c r="F19"/>
  <c r="E21"/>
  <c r="H21" s="1"/>
  <c r="E24"/>
  <c r="G24"/>
  <c r="G23" s="1"/>
  <c r="F25"/>
  <c r="E26"/>
  <c r="H26" s="1"/>
  <c r="F27"/>
  <c r="E28"/>
  <c r="H28" s="1"/>
  <c r="F29"/>
  <c r="E30"/>
  <c r="H30" s="1"/>
  <c r="F31"/>
  <c r="F34"/>
  <c r="E35"/>
  <c r="H35" s="1"/>
  <c r="E38"/>
  <c r="G38"/>
  <c r="G37" s="1"/>
  <c r="F39"/>
  <c r="E40"/>
  <c r="H40" s="1"/>
  <c r="F41"/>
  <c r="E42"/>
  <c r="H42" s="1"/>
  <c r="F43"/>
  <c r="E45"/>
  <c r="H45" s="1"/>
  <c r="F47"/>
  <c r="F50"/>
  <c r="E51"/>
  <c r="H51" s="1"/>
  <c r="F52"/>
  <c r="E53"/>
  <c r="H53" s="1"/>
  <c r="F54"/>
  <c r="G58"/>
  <c r="G57" s="1"/>
  <c r="B57"/>
  <c r="E59"/>
  <c r="H59" s="1"/>
  <c r="E61"/>
  <c r="H61" s="1"/>
  <c r="E63"/>
  <c r="H63" s="1"/>
  <c r="E65"/>
  <c r="H65" s="1"/>
  <c r="E67"/>
  <c r="H67" s="1"/>
  <c r="F71"/>
  <c r="F72"/>
  <c r="F73"/>
  <c r="F76"/>
  <c r="F77"/>
  <c r="F78"/>
  <c r="F81"/>
  <c r="F82"/>
  <c r="E83"/>
  <c r="H83" s="1"/>
  <c r="G87"/>
  <c r="G86" s="1"/>
  <c r="B86"/>
  <c r="E88"/>
  <c r="H88" s="1"/>
  <c r="E90"/>
  <c r="H90" s="1"/>
  <c r="E92"/>
  <c r="H92" s="1"/>
  <c r="G96"/>
  <c r="G95" s="1"/>
  <c r="B95"/>
  <c r="E97"/>
  <c r="H97" s="1"/>
  <c r="E99"/>
  <c r="H99" s="1"/>
  <c r="E101"/>
  <c r="H101" s="1"/>
  <c r="E103"/>
  <c r="H103" s="1"/>
  <c r="E105"/>
  <c r="H105" s="1"/>
  <c r="F109"/>
  <c r="F110"/>
  <c r="F111"/>
  <c r="F112"/>
  <c r="F113"/>
  <c r="F114"/>
  <c r="F115"/>
  <c r="F116"/>
  <c r="G120"/>
  <c r="G119" s="1"/>
  <c r="B119"/>
  <c r="E121"/>
  <c r="H121" s="1"/>
  <c r="E123"/>
  <c r="H123" s="1"/>
  <c r="F126"/>
  <c r="F128"/>
  <c r="F129"/>
  <c r="F130"/>
  <c r="F132"/>
  <c r="F131" s="1"/>
  <c r="F134"/>
  <c r="E137"/>
  <c r="E139"/>
  <c r="H139" s="1"/>
  <c r="E141"/>
  <c r="H141" s="1"/>
  <c r="E143"/>
  <c r="H143" s="1"/>
  <c r="E145"/>
  <c r="H145" s="1"/>
  <c r="E147"/>
  <c r="H147" s="1"/>
  <c r="E149"/>
  <c r="H149" s="1"/>
  <c r="E151"/>
  <c r="H151" s="1"/>
  <c r="E153"/>
  <c r="H153" s="1"/>
  <c r="E155"/>
  <c r="H155" s="1"/>
  <c r="F159"/>
  <c r="F160"/>
  <c r="F161"/>
  <c r="F162"/>
  <c r="E165"/>
  <c r="E167"/>
  <c r="H167" s="1"/>
  <c r="F171"/>
  <c r="F172"/>
  <c r="F173"/>
  <c r="F174"/>
  <c r="E177"/>
  <c r="G181"/>
  <c r="G183"/>
  <c r="G187"/>
  <c r="C185"/>
  <c r="E187"/>
  <c r="H187" s="1"/>
  <c r="E189"/>
  <c r="H189" s="1"/>
  <c r="E191"/>
  <c r="H191" s="1"/>
  <c r="G204"/>
  <c r="B202"/>
  <c r="G206"/>
  <c r="G208"/>
  <c r="G210"/>
  <c r="G212"/>
  <c r="G214"/>
  <c r="G216"/>
  <c r="G218"/>
  <c r="F222"/>
  <c r="F224"/>
  <c r="F226"/>
  <c r="F228"/>
  <c r="F230"/>
  <c r="F232"/>
  <c r="E234"/>
  <c r="H234" s="1"/>
  <c r="E236"/>
  <c r="H236" s="1"/>
  <c r="E238"/>
  <c r="H238" s="1"/>
  <c r="E240"/>
  <c r="H240" s="1"/>
  <c r="E243"/>
  <c r="H243" s="1"/>
  <c r="G256"/>
  <c r="C254"/>
  <c r="E256"/>
  <c r="H256" s="1"/>
  <c r="E260"/>
  <c r="H260" s="1"/>
  <c r="E264"/>
  <c r="H264" s="1"/>
  <c r="B10"/>
  <c r="B33"/>
  <c r="B49"/>
  <c r="E55"/>
  <c r="H55" s="1"/>
  <c r="C57"/>
  <c r="E58"/>
  <c r="F58" s="1"/>
  <c r="F59"/>
  <c r="E60"/>
  <c r="H60" s="1"/>
  <c r="F61"/>
  <c r="E62"/>
  <c r="H62" s="1"/>
  <c r="F62"/>
  <c r="F63"/>
  <c r="E64"/>
  <c r="H64" s="1"/>
  <c r="E66"/>
  <c r="H66" s="1"/>
  <c r="F67"/>
  <c r="E70"/>
  <c r="E75"/>
  <c r="G76"/>
  <c r="G75" s="1"/>
  <c r="B75"/>
  <c r="G81"/>
  <c r="G80" s="1"/>
  <c r="B80"/>
  <c r="D80"/>
  <c r="D266" s="1"/>
  <c r="D304" s="1"/>
  <c r="D319" s="1"/>
  <c r="F83"/>
  <c r="E84"/>
  <c r="H84" s="1"/>
  <c r="C86"/>
  <c r="E87"/>
  <c r="F88"/>
  <c r="E89"/>
  <c r="H89" s="1"/>
  <c r="F90"/>
  <c r="E91"/>
  <c r="H91" s="1"/>
  <c r="F92"/>
  <c r="E93"/>
  <c r="H93" s="1"/>
  <c r="F93"/>
  <c r="C95"/>
  <c r="E96"/>
  <c r="F97"/>
  <c r="E98"/>
  <c r="H98" s="1"/>
  <c r="F98"/>
  <c r="E100"/>
  <c r="H100" s="1"/>
  <c r="F101"/>
  <c r="E102"/>
  <c r="H102" s="1"/>
  <c r="F102"/>
  <c r="E104"/>
  <c r="H104" s="1"/>
  <c r="F105"/>
  <c r="E108"/>
  <c r="F108" s="1"/>
  <c r="C119"/>
  <c r="C118" s="1"/>
  <c r="E120"/>
  <c r="F120"/>
  <c r="F121"/>
  <c r="E122"/>
  <c r="H122" s="1"/>
  <c r="F123"/>
  <c r="E124"/>
  <c r="H124" s="1"/>
  <c r="E125"/>
  <c r="H125" s="1"/>
  <c r="G128"/>
  <c r="G127" s="1"/>
  <c r="B127"/>
  <c r="E131"/>
  <c r="E127" s="1"/>
  <c r="H127" s="1"/>
  <c r="B136"/>
  <c r="F137"/>
  <c r="G137"/>
  <c r="G136" s="1"/>
  <c r="E138"/>
  <c r="H138" s="1"/>
  <c r="F139"/>
  <c r="E140"/>
  <c r="H140" s="1"/>
  <c r="F140"/>
  <c r="F141"/>
  <c r="E142"/>
  <c r="H142" s="1"/>
  <c r="E144"/>
  <c r="H144" s="1"/>
  <c r="F145"/>
  <c r="E146"/>
  <c r="H146" s="1"/>
  <c r="F147"/>
  <c r="E148"/>
  <c r="H148" s="1"/>
  <c r="F148"/>
  <c r="F149"/>
  <c r="E150"/>
  <c r="H150" s="1"/>
  <c r="E152"/>
  <c r="H152" s="1"/>
  <c r="F153"/>
  <c r="E154"/>
  <c r="H154" s="1"/>
  <c r="F155"/>
  <c r="E158"/>
  <c r="B164"/>
  <c r="G165"/>
  <c r="G164" s="1"/>
  <c r="E166"/>
  <c r="H166" s="1"/>
  <c r="F167"/>
  <c r="E170"/>
  <c r="B176"/>
  <c r="F177"/>
  <c r="G177"/>
  <c r="E178"/>
  <c r="H178" s="1"/>
  <c r="E180"/>
  <c r="H180" s="1"/>
  <c r="E182"/>
  <c r="H182" s="1"/>
  <c r="G186"/>
  <c r="B185"/>
  <c r="G188"/>
  <c r="G190"/>
  <c r="F195"/>
  <c r="F197"/>
  <c r="F199"/>
  <c r="C202"/>
  <c r="G203"/>
  <c r="E203"/>
  <c r="F203" s="1"/>
  <c r="E205"/>
  <c r="H205" s="1"/>
  <c r="E207"/>
  <c r="H207" s="1"/>
  <c r="E209"/>
  <c r="H209" s="1"/>
  <c r="E211"/>
  <c r="H211" s="1"/>
  <c r="E213"/>
  <c r="H213" s="1"/>
  <c r="E215"/>
  <c r="H215" s="1"/>
  <c r="E217"/>
  <c r="H217" s="1"/>
  <c r="E219"/>
  <c r="H219" s="1"/>
  <c r="F223"/>
  <c r="F225"/>
  <c r="F227"/>
  <c r="F229"/>
  <c r="F231"/>
  <c r="G248"/>
  <c r="B247"/>
  <c r="G250"/>
  <c r="G252"/>
  <c r="C302"/>
  <c r="G272"/>
  <c r="E272"/>
  <c r="G179"/>
  <c r="F179"/>
  <c r="E181"/>
  <c r="H181" s="1"/>
  <c r="F182"/>
  <c r="E183"/>
  <c r="H183" s="1"/>
  <c r="E186"/>
  <c r="E188"/>
  <c r="H188" s="1"/>
  <c r="F189"/>
  <c r="E190"/>
  <c r="H190" s="1"/>
  <c r="E194"/>
  <c r="E204"/>
  <c r="H204" s="1"/>
  <c r="F205"/>
  <c r="E206"/>
  <c r="H206" s="1"/>
  <c r="E208"/>
  <c r="H208" s="1"/>
  <c r="E210"/>
  <c r="H210" s="1"/>
  <c r="E212"/>
  <c r="H212" s="1"/>
  <c r="F213"/>
  <c r="E214"/>
  <c r="H214" s="1"/>
  <c r="E216"/>
  <c r="H216" s="1"/>
  <c r="E218"/>
  <c r="H218" s="1"/>
  <c r="E221"/>
  <c r="G233"/>
  <c r="G235"/>
  <c r="G237"/>
  <c r="G239"/>
  <c r="G241"/>
  <c r="G245"/>
  <c r="G249"/>
  <c r="C247"/>
  <c r="E249"/>
  <c r="H249" s="1"/>
  <c r="E251"/>
  <c r="H251" s="1"/>
  <c r="G255"/>
  <c r="B254"/>
  <c r="G258"/>
  <c r="G262"/>
  <c r="H273"/>
  <c r="F273"/>
  <c r="H274"/>
  <c r="F274"/>
  <c r="H275"/>
  <c r="F275"/>
  <c r="H276"/>
  <c r="F276"/>
  <c r="G277"/>
  <c r="B302"/>
  <c r="E233"/>
  <c r="H233" s="1"/>
  <c r="F234"/>
  <c r="E235"/>
  <c r="H235" s="1"/>
  <c r="E237"/>
  <c r="H237" s="1"/>
  <c r="F238"/>
  <c r="E239"/>
  <c r="H239" s="1"/>
  <c r="E241"/>
  <c r="H241" s="1"/>
  <c r="F243"/>
  <c r="E245"/>
  <c r="H245" s="1"/>
  <c r="E248"/>
  <c r="F249"/>
  <c r="E250"/>
  <c r="H250" s="1"/>
  <c r="E252"/>
  <c r="H252" s="1"/>
  <c r="E255"/>
  <c r="E258"/>
  <c r="H258" s="1"/>
  <c r="F260"/>
  <c r="E262"/>
  <c r="H262" s="1"/>
  <c r="E269"/>
  <c r="E277"/>
  <c r="H277" s="1"/>
  <c r="H317"/>
  <c r="F269"/>
  <c r="F317" l="1"/>
  <c r="F251"/>
  <c r="F217"/>
  <c r="F209"/>
  <c r="G185"/>
  <c r="F180"/>
  <c r="F166"/>
  <c r="F152"/>
  <c r="F151"/>
  <c r="F144"/>
  <c r="F143"/>
  <c r="B118"/>
  <c r="F89"/>
  <c r="C266"/>
  <c r="F84"/>
  <c r="F80" s="1"/>
  <c r="E80"/>
  <c r="F66"/>
  <c r="F65"/>
  <c r="F53"/>
  <c r="F28"/>
  <c r="F14"/>
  <c r="F21"/>
  <c r="E10"/>
  <c r="H269"/>
  <c r="H255"/>
  <c r="E254"/>
  <c r="H254" s="1"/>
  <c r="F245"/>
  <c r="F241"/>
  <c r="F239"/>
  <c r="F235"/>
  <c r="F233"/>
  <c r="H221"/>
  <c r="E220"/>
  <c r="H220" s="1"/>
  <c r="H194"/>
  <c r="E193"/>
  <c r="H193" s="1"/>
  <c r="H186"/>
  <c r="E185"/>
  <c r="H185" s="1"/>
  <c r="H272"/>
  <c r="E271"/>
  <c r="H271" s="1"/>
  <c r="F190"/>
  <c r="F188"/>
  <c r="F186"/>
  <c r="H170"/>
  <c r="E169"/>
  <c r="H169" s="1"/>
  <c r="H96"/>
  <c r="E95"/>
  <c r="H95" s="1"/>
  <c r="H87"/>
  <c r="E86"/>
  <c r="H86" s="1"/>
  <c r="H80"/>
  <c r="H70"/>
  <c r="E69"/>
  <c r="H69" s="1"/>
  <c r="F218"/>
  <c r="F216"/>
  <c r="F214"/>
  <c r="F212"/>
  <c r="F210"/>
  <c r="F208"/>
  <c r="F206"/>
  <c r="F170"/>
  <c r="F169" s="1"/>
  <c r="H165"/>
  <c r="E164"/>
  <c r="H164" s="1"/>
  <c r="F127"/>
  <c r="F125"/>
  <c r="F107"/>
  <c r="F75"/>
  <c r="F70"/>
  <c r="F69" s="1"/>
  <c r="H24"/>
  <c r="E23"/>
  <c r="H23" s="1"/>
  <c r="E49"/>
  <c r="H49" s="1"/>
  <c r="F45"/>
  <c r="F40"/>
  <c r="H10"/>
  <c r="F35"/>
  <c r="F24"/>
  <c r="F272"/>
  <c r="F264"/>
  <c r="F256"/>
  <c r="H248"/>
  <c r="E247"/>
  <c r="H247" s="1"/>
  <c r="F240"/>
  <c r="F236"/>
  <c r="F277"/>
  <c r="F262"/>
  <c r="F258"/>
  <c r="F255"/>
  <c r="F254" s="1"/>
  <c r="G254"/>
  <c r="F219"/>
  <c r="F215"/>
  <c r="F211"/>
  <c r="F207"/>
  <c r="F191"/>
  <c r="F187"/>
  <c r="G271"/>
  <c r="G302" s="1"/>
  <c r="F252"/>
  <c r="F250"/>
  <c r="F248"/>
  <c r="F247" s="1"/>
  <c r="G247"/>
  <c r="F221"/>
  <c r="F220" s="1"/>
  <c r="G202"/>
  <c r="F178"/>
  <c r="G176"/>
  <c r="F165"/>
  <c r="F164" s="1"/>
  <c r="H158"/>
  <c r="E157"/>
  <c r="H157" s="1"/>
  <c r="F154"/>
  <c r="F150"/>
  <c r="F146"/>
  <c r="F142"/>
  <c r="F138"/>
  <c r="F122"/>
  <c r="H120"/>
  <c r="E119"/>
  <c r="H108"/>
  <c r="E107"/>
  <c r="H107" s="1"/>
  <c r="F104"/>
  <c r="F103"/>
  <c r="F100"/>
  <c r="F99"/>
  <c r="F96"/>
  <c r="F91"/>
  <c r="F87"/>
  <c r="H75"/>
  <c r="F64"/>
  <c r="F60"/>
  <c r="F57" s="1"/>
  <c r="H58"/>
  <c r="E57"/>
  <c r="H57" s="1"/>
  <c r="F55"/>
  <c r="B266"/>
  <c r="B304" s="1"/>
  <c r="B319" s="1"/>
  <c r="F204"/>
  <c r="F194"/>
  <c r="F193" s="1"/>
  <c r="F183"/>
  <c r="F181"/>
  <c r="H177"/>
  <c r="E176"/>
  <c r="H176" s="1"/>
  <c r="F158"/>
  <c r="F157" s="1"/>
  <c r="H137"/>
  <c r="E136"/>
  <c r="H136" s="1"/>
  <c r="F124"/>
  <c r="G118"/>
  <c r="G266" s="1"/>
  <c r="H38"/>
  <c r="E37"/>
  <c r="H37" s="1"/>
  <c r="F33"/>
  <c r="F51"/>
  <c r="F42"/>
  <c r="F38"/>
  <c r="F17"/>
  <c r="F12"/>
  <c r="F10" s="1"/>
  <c r="E33"/>
  <c r="H33" s="1"/>
  <c r="F30"/>
  <c r="F26"/>
  <c r="F237"/>
  <c r="C304"/>
  <c r="C319" s="1"/>
  <c r="H203"/>
  <c r="E202"/>
  <c r="H202" s="1"/>
  <c r="F202" l="1"/>
  <c r="F176"/>
  <c r="F136"/>
  <c r="F119"/>
  <c r="F118" s="1"/>
  <c r="F49"/>
  <c r="F37"/>
  <c r="F86"/>
  <c r="F95"/>
  <c r="G304"/>
  <c r="G319" s="1"/>
  <c r="F271"/>
  <c r="F302" s="1"/>
  <c r="F185"/>
  <c r="E302"/>
  <c r="H119"/>
  <c r="E118"/>
  <c r="H118" s="1"/>
  <c r="F23"/>
  <c r="F266" l="1"/>
  <c r="F304" s="1"/>
  <c r="F319" s="1"/>
  <c r="H302"/>
  <c r="E266"/>
  <c r="H266" s="1"/>
  <c r="E304" l="1"/>
  <c r="H304" l="1"/>
  <c r="E319"/>
  <c r="H319" s="1"/>
  <c r="H48" i="7" l="1"/>
  <c r="I48"/>
  <c r="G48"/>
  <c r="D48"/>
  <c r="F19"/>
  <c r="F17"/>
  <c r="F15"/>
  <c r="E10"/>
  <c r="C10"/>
  <c r="P48" l="1"/>
  <c r="J14"/>
  <c r="J16"/>
  <c r="J18"/>
  <c r="J20"/>
  <c r="F38"/>
  <c r="L38"/>
  <c r="F39"/>
  <c r="L39"/>
  <c r="L40"/>
  <c r="J41"/>
  <c r="P41"/>
  <c r="L41"/>
  <c r="J42"/>
  <c r="P42"/>
  <c r="L42"/>
  <c r="J43"/>
  <c r="R43" s="1"/>
  <c r="P43"/>
  <c r="L43"/>
  <c r="J44"/>
  <c r="P44"/>
  <c r="L44"/>
  <c r="J45"/>
  <c r="P45"/>
  <c r="L45"/>
  <c r="J46"/>
  <c r="P46"/>
  <c r="L46"/>
  <c r="C48"/>
  <c r="C8" s="1"/>
  <c r="E48"/>
  <c r="E8" s="1"/>
  <c r="J21"/>
  <c r="O21"/>
  <c r="J23"/>
  <c r="O23"/>
  <c r="D10"/>
  <c r="D8" s="1"/>
  <c r="H10"/>
  <c r="J13"/>
  <c r="I10"/>
  <c r="I8" s="1"/>
  <c r="F14"/>
  <c r="J15"/>
  <c r="R15" s="1"/>
  <c r="F16"/>
  <c r="J17"/>
  <c r="R17" s="1"/>
  <c r="F18"/>
  <c r="J19"/>
  <c r="R19" s="1"/>
  <c r="J22"/>
  <c r="O22"/>
  <c r="J24"/>
  <c r="O24"/>
  <c r="J26"/>
  <c r="P26"/>
  <c r="L26"/>
  <c r="J27"/>
  <c r="P27"/>
  <c r="L27"/>
  <c r="J28"/>
  <c r="P28"/>
  <c r="L28"/>
  <c r="J29"/>
  <c r="P29"/>
  <c r="L29"/>
  <c r="J30"/>
  <c r="P30"/>
  <c r="L30"/>
  <c r="J31"/>
  <c r="P31"/>
  <c r="L31"/>
  <c r="J32"/>
  <c r="P32"/>
  <c r="L32"/>
  <c r="J33"/>
  <c r="P33"/>
  <c r="L33"/>
  <c r="J34"/>
  <c r="P34"/>
  <c r="L34"/>
  <c r="J35"/>
  <c r="P35"/>
  <c r="L35"/>
  <c r="J36"/>
  <c r="P36"/>
  <c r="L36"/>
  <c r="P37"/>
  <c r="L37"/>
  <c r="P38"/>
  <c r="P39"/>
  <c r="P40"/>
  <c r="J50"/>
  <c r="P50"/>
  <c r="L50"/>
  <c r="J52"/>
  <c r="J48" s="1"/>
  <c r="P52"/>
  <c r="L52"/>
  <c r="J53"/>
  <c r="P53"/>
  <c r="L53"/>
  <c r="F20"/>
  <c r="F21"/>
  <c r="F22"/>
  <c r="F23"/>
  <c r="F24"/>
  <c r="L25"/>
  <c r="F26"/>
  <c r="F27"/>
  <c r="F28"/>
  <c r="F29"/>
  <c r="F30"/>
  <c r="F31"/>
  <c r="F32"/>
  <c r="F33"/>
  <c r="F34"/>
  <c r="F35"/>
  <c r="F36"/>
  <c r="F37"/>
  <c r="J38"/>
  <c r="J39"/>
  <c r="J40"/>
  <c r="F41"/>
  <c r="F42"/>
  <c r="F43"/>
  <c r="F44"/>
  <c r="F45"/>
  <c r="F46"/>
  <c r="O48"/>
  <c r="Q48"/>
  <c r="F50"/>
  <c r="F52"/>
  <c r="F48" s="1"/>
  <c r="F53"/>
  <c r="Q10"/>
  <c r="F12"/>
  <c r="J12"/>
  <c r="L12"/>
  <c r="P12"/>
  <c r="L13"/>
  <c r="M13"/>
  <c r="Q13"/>
  <c r="R14"/>
  <c r="M14"/>
  <c r="Q14"/>
  <c r="M15"/>
  <c r="Q15"/>
  <c r="R16"/>
  <c r="M16"/>
  <c r="Q16"/>
  <c r="M17"/>
  <c r="Q17"/>
  <c r="R18"/>
  <c r="M18"/>
  <c r="Q18"/>
  <c r="M19"/>
  <c r="Q19"/>
  <c r="Q20"/>
  <c r="O20"/>
  <c r="G10"/>
  <c r="K12"/>
  <c r="M12"/>
  <c r="O12"/>
  <c r="Q12"/>
  <c r="F13"/>
  <c r="K13"/>
  <c r="O13"/>
  <c r="K14"/>
  <c r="O14"/>
  <c r="K15"/>
  <c r="O15"/>
  <c r="K16"/>
  <c r="O16"/>
  <c r="K17"/>
  <c r="O17"/>
  <c r="K18"/>
  <c r="O18"/>
  <c r="K19"/>
  <c r="O19"/>
  <c r="M20"/>
  <c r="K20"/>
  <c r="M21"/>
  <c r="K21"/>
  <c r="M22"/>
  <c r="K22"/>
  <c r="M23"/>
  <c r="K23"/>
  <c r="M24"/>
  <c r="K24"/>
  <c r="F25"/>
  <c r="P25"/>
  <c r="J25"/>
  <c r="R27"/>
  <c r="R29"/>
  <c r="R31"/>
  <c r="R33"/>
  <c r="R35"/>
  <c r="P13"/>
  <c r="L14"/>
  <c r="P14"/>
  <c r="L15"/>
  <c r="P15"/>
  <c r="L16"/>
  <c r="P16"/>
  <c r="L17"/>
  <c r="P17"/>
  <c r="L18"/>
  <c r="P18"/>
  <c r="L19"/>
  <c r="P19"/>
  <c r="L20"/>
  <c r="P20"/>
  <c r="Q21"/>
  <c r="R22"/>
  <c r="Q22"/>
  <c r="Q23"/>
  <c r="Q24"/>
  <c r="J37"/>
  <c r="L21"/>
  <c r="P21"/>
  <c r="L22"/>
  <c r="P22"/>
  <c r="L23"/>
  <c r="P23"/>
  <c r="L24"/>
  <c r="P24"/>
  <c r="K25"/>
  <c r="M25"/>
  <c r="O25"/>
  <c r="Q25"/>
  <c r="K26"/>
  <c r="M26"/>
  <c r="O26"/>
  <c r="Q26"/>
  <c r="K27"/>
  <c r="M27"/>
  <c r="O27"/>
  <c r="Q27"/>
  <c r="K28"/>
  <c r="M28"/>
  <c r="O28"/>
  <c r="Q28"/>
  <c r="K29"/>
  <c r="M29"/>
  <c r="O29"/>
  <c r="Q29"/>
  <c r="K30"/>
  <c r="M30"/>
  <c r="O30"/>
  <c r="Q30"/>
  <c r="K31"/>
  <c r="M31"/>
  <c r="O31"/>
  <c r="Q31"/>
  <c r="K32"/>
  <c r="M32"/>
  <c r="O32"/>
  <c r="Q32"/>
  <c r="K33"/>
  <c r="M33"/>
  <c r="O33"/>
  <c r="Q33"/>
  <c r="K34"/>
  <c r="M34"/>
  <c r="O34"/>
  <c r="Q34"/>
  <c r="K35"/>
  <c r="M35"/>
  <c r="O35"/>
  <c r="Q35"/>
  <c r="K36"/>
  <c r="M36"/>
  <c r="O36"/>
  <c r="Q36"/>
  <c r="K37"/>
  <c r="M37"/>
  <c r="O37"/>
  <c r="Q37"/>
  <c r="F40"/>
  <c r="R41"/>
  <c r="R45"/>
  <c r="R50"/>
  <c r="R53"/>
  <c r="K38"/>
  <c r="M38"/>
  <c r="O38"/>
  <c r="Q38"/>
  <c r="K39"/>
  <c r="M39"/>
  <c r="O39"/>
  <c r="Q39"/>
  <c r="Q40"/>
  <c r="K40"/>
  <c r="M40"/>
  <c r="O40"/>
  <c r="K41"/>
  <c r="M41"/>
  <c r="O41"/>
  <c r="Q41"/>
  <c r="K42"/>
  <c r="M42"/>
  <c r="O42"/>
  <c r="Q42"/>
  <c r="K43"/>
  <c r="M43"/>
  <c r="O43"/>
  <c r="Q43"/>
  <c r="K44"/>
  <c r="M44"/>
  <c r="O44"/>
  <c r="Q44"/>
  <c r="K45"/>
  <c r="M45"/>
  <c r="O45"/>
  <c r="Q45"/>
  <c r="K46"/>
  <c r="M46"/>
  <c r="O46"/>
  <c r="Q46"/>
  <c r="K50"/>
  <c r="M50"/>
  <c r="O50"/>
  <c r="Q50"/>
  <c r="K52"/>
  <c r="M52"/>
  <c r="O52"/>
  <c r="Q52"/>
  <c r="K53"/>
  <c r="M53"/>
  <c r="O53"/>
  <c r="Q53"/>
  <c r="H7" i="6"/>
  <c r="G7"/>
  <c r="F7"/>
  <c r="E7"/>
  <c r="D7"/>
  <c r="C7"/>
  <c r="B7"/>
  <c r="R36" i="7" l="1"/>
  <c r="R34"/>
  <c r="R32"/>
  <c r="R30"/>
  <c r="R28"/>
  <c r="R26"/>
  <c r="R24"/>
  <c r="R20"/>
  <c r="R38"/>
  <c r="R52"/>
  <c r="R48"/>
  <c r="R39"/>
  <c r="R13"/>
  <c r="L48"/>
  <c r="P10"/>
  <c r="H8"/>
  <c r="N40"/>
  <c r="N39"/>
  <c r="N38"/>
  <c r="R46"/>
  <c r="R44"/>
  <c r="R42"/>
  <c r="N37"/>
  <c r="N36"/>
  <c r="N35"/>
  <c r="N34"/>
  <c r="N33"/>
  <c r="N32"/>
  <c r="N31"/>
  <c r="N30"/>
  <c r="N29"/>
  <c r="N28"/>
  <c r="N27"/>
  <c r="N26"/>
  <c r="N25"/>
  <c r="R23"/>
  <c r="R21"/>
  <c r="N19"/>
  <c r="N18"/>
  <c r="N17"/>
  <c r="N16"/>
  <c r="N15"/>
  <c r="N14"/>
  <c r="N13"/>
  <c r="M48"/>
  <c r="R25"/>
  <c r="N24"/>
  <c r="N23"/>
  <c r="N22"/>
  <c r="N21"/>
  <c r="N20"/>
  <c r="M10"/>
  <c r="O10"/>
  <c r="G8"/>
  <c r="R12"/>
  <c r="J10"/>
  <c r="N53"/>
  <c r="N52"/>
  <c r="K48"/>
  <c r="N50"/>
  <c r="N48" s="1"/>
  <c r="N46"/>
  <c r="N45"/>
  <c r="N44"/>
  <c r="N43"/>
  <c r="N42"/>
  <c r="N41"/>
  <c r="R37"/>
  <c r="K10"/>
  <c r="N12"/>
  <c r="R40"/>
  <c r="L10"/>
  <c r="F10"/>
  <c r="F8" s="1"/>
  <c r="Q8"/>
  <c r="I5" i="6"/>
  <c r="K6"/>
  <c r="K5"/>
  <c r="L5" s="1"/>
  <c r="M5" s="1"/>
  <c r="N5" s="1"/>
  <c r="O5" s="1"/>
  <c r="P5" s="1"/>
  <c r="Q5" s="1"/>
  <c r="I6"/>
  <c r="L8" i="7" l="1"/>
  <c r="K8"/>
  <c r="M8"/>
  <c r="N10"/>
  <c r="N8" s="1"/>
  <c r="P8"/>
  <c r="R10"/>
  <c r="J8"/>
  <c r="O8"/>
  <c r="I7" i="6"/>
  <c r="L6"/>
  <c r="K8"/>
  <c r="B8" s="1"/>
  <c r="R8" i="7" l="1"/>
  <c r="L8" i="6"/>
  <c r="C8" s="1"/>
  <c r="M6"/>
  <c r="N6" l="1"/>
  <c r="M8"/>
  <c r="D8" s="1"/>
  <c r="N8" l="1"/>
  <c r="E8" s="1"/>
  <c r="O6"/>
  <c r="P6" l="1"/>
  <c r="O8"/>
  <c r="F8" s="1"/>
  <c r="P8" l="1"/>
  <c r="G8" s="1"/>
  <c r="Q6"/>
  <c r="Q8" s="1"/>
  <c r="H8" s="1"/>
</calcChain>
</file>

<file path=xl/sharedStrings.xml><?xml version="1.0" encoding="utf-8"?>
<sst xmlns="http://schemas.openxmlformats.org/spreadsheetml/2006/main" count="383" uniqueCount="355">
  <si>
    <t>All Departments</t>
  </si>
  <si>
    <t>in millions</t>
  </si>
  <si>
    <t>CUMULATIVE</t>
  </si>
  <si>
    <t>JAN</t>
  </si>
  <si>
    <t>FEB</t>
  </si>
  <si>
    <t>MAR</t>
  </si>
  <si>
    <t>APR</t>
  </si>
  <si>
    <t>Monthly NCA Credited</t>
  </si>
  <si>
    <t>Monthly NCA Utilized</t>
  </si>
  <si>
    <t>MAY</t>
  </si>
  <si>
    <t>JUNE</t>
  </si>
  <si>
    <t>JULY</t>
  </si>
  <si>
    <t>AS OF JULY</t>
  </si>
  <si>
    <t>NCA Utilized / NCAs Credited - Flow</t>
  </si>
  <si>
    <t>NCA UtiIized / NCAs Credited - Cumulative</t>
  </si>
  <si>
    <t>NCAs CREDITED VS NCA UTILIZATION, JANUARY-JULY 2017</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</si>
  <si>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</si>
  <si>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JULY 31, 2017</t>
  </si>
  <si>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</si>
  <si>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</si>
  <si>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</si>
  <si>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</si>
  <si>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</si>
  <si>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</si>
  <si>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</si>
  <si>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</si>
  <si>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July</t>
  </si>
  <si>
    <t>As of end        July</t>
  </si>
  <si>
    <t>As of end       July</t>
  </si>
  <si>
    <t>As of end     July</t>
  </si>
  <si>
    <t>As of end July</t>
  </si>
  <si>
    <t>TOTAL</t>
  </si>
  <si>
    <t>DEPARTMENTS</t>
  </si>
  <si>
    <t>Congress of the Philippines</t>
  </si>
  <si>
    <t>Office of the President</t>
  </si>
  <si>
    <t>Office of the Vice-President</t>
  </si>
  <si>
    <t>Department of Agrarian Reform</t>
  </si>
  <si>
    <t>Department of Agriculture</t>
  </si>
  <si>
    <r>
      <t>Department of Budget and Management</t>
    </r>
    <r>
      <rPr>
        <vertAlign val="superscript"/>
        <sz val="10"/>
        <rFont val="Arial"/>
        <family val="2"/>
      </rPr>
      <t>/6</t>
    </r>
  </si>
  <si>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</si>
  <si>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</si>
  <si>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</si>
  <si>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</si>
  <si>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</si>
  <si>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</si>
  <si>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</si>
  <si>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</si>
  <si>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</si>
  <si>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</si>
  <si>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</si>
  <si>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</si>
  <si>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</si>
  <si>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</si>
  <si>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</si>
  <si>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</si>
  <si>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</si>
  <si>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</si>
  <si>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</si>
  <si>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</si>
  <si>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</si>
  <si>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</si>
  <si>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</si>
  <si>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</si>
  <si>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</si>
  <si>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</si>
  <si>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</si>
  <si>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</si>
  <si>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</si>
  <si>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</si>
  <si>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</si>
  <si>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r>
      <t xml:space="preserve">     Owned and Controlled Corporations</t>
    </r>
    <r>
      <rPr>
        <vertAlign val="superscript"/>
        <sz val="10"/>
        <rFont val="Arial"/>
        <family val="2"/>
      </rPr>
      <t>/7</t>
    </r>
  </si>
  <si>
    <r>
      <t>Allotment to Local Government Units</t>
    </r>
    <r>
      <rPr>
        <vertAlign val="superscript"/>
        <sz val="10"/>
        <rFont val="Arial"/>
        <family val="2"/>
      </rPr>
      <t>/8</t>
    </r>
  </si>
  <si>
    <t xml:space="preserve">  o.w.  Metropolitan Manila Development Authority
          (Fund 101)</t>
  </si>
  <si>
    <t>/1</t>
  </si>
  <si>
    <t>Source: Report of MDS-Government Servicing Banks as of July 2017</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</si>
  <si>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</si>
  <si>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</si>
  <si>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</si>
  <si>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</si>
  <si>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</si>
  <si>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</si>
  <si>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</si>
  <si>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</si>
  <si>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</si>
  <si>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 xml:space="preserve">DBM: inclusive of grants from AECID </t>
  </si>
  <si>
    <t>/7</t>
  </si>
  <si>
    <t>BSGC: Total budget support covered by NCA releases (i.e. subsidy and equity). Details to be coordinated with Bureau of Treasury</t>
  </si>
  <si>
    <t>/8</t>
  </si>
  <si>
    <t>ALGU: inclusive of IRA, special shares for LGUs, MMDA and other transfers to LGUs</t>
  </si>
  <si>
    <t>STATUS OF NCA UTILIZATION (Net Trust and Working Fund), as of July 31, 2017</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</si>
  <si>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</si>
  <si>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</si>
  <si>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</si>
  <si>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</si>
  <si>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</si>
  <si>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</si>
  <si>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</si>
  <si>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</si>
  <si>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</si>
  <si>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</si>
  <si>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t>Sub-total</t>
  </si>
  <si>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</si>
  <si>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</si>
  <si>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</si>
  <si>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</si>
  <si>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</si>
  <si>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</si>
  <si>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</si>
  <si>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</si>
  <si>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</si>
  <si>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</si>
  <si>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</si>
  <si>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</si>
  <si>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</si>
  <si>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</si>
  <si>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</si>
  <si>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</si>
  <si>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</si>
  <si>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</si>
  <si>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</si>
  <si>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</si>
  <si>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</si>
  <si>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</si>
  <si>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</si>
  <si>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</si>
  <si>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</si>
  <si>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</si>
  <si>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</si>
  <si>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</si>
  <si>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</si>
  <si>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</si>
  <si>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</si>
  <si>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</si>
  <si>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</si>
  <si>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</si>
  <si>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</si>
  <si>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</si>
  <si>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</si>
  <si>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</si>
  <si>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</si>
  <si>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</si>
  <si>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</si>
  <si>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</si>
  <si>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</si>
  <si>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</si>
  <si>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</si>
  <si>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</si>
  <si>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</si>
  <si>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</si>
  <si>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</si>
  <si>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</si>
  <si>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</si>
  <si>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</si>
  <si>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</si>
  <si>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</si>
  <si>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</si>
  <si>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</si>
  <si>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</si>
  <si>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</si>
  <si>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</si>
  <si>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</si>
  <si>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</si>
  <si>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</si>
  <si>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</si>
  <si>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</si>
  <si>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</si>
  <si>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</si>
  <si>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</si>
  <si>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</si>
  <si>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</si>
  <si>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</si>
  <si>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</si>
  <si>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</si>
  <si>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</si>
  <si>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</si>
  <si>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</si>
  <si>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</si>
  <si>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</si>
  <si>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</si>
  <si>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</si>
  <si>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</si>
  <si>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</si>
  <si>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</si>
  <si>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</si>
  <si>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</si>
  <si>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</si>
  <si>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</si>
  <si>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</si>
  <si>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</si>
  <si>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</si>
  <si>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</si>
  <si>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</si>
  <si>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</si>
  <si>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</si>
  <si>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</si>
  <si>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</si>
  <si>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</si>
  <si>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</si>
  <si>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</si>
  <si>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</si>
  <si>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</si>
  <si>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</si>
  <si>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</si>
  <si>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</si>
  <si>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</si>
  <si>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</si>
  <si>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</si>
  <si>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</si>
  <si>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</si>
  <si>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</si>
  <si>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</si>
  <si>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</si>
  <si>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</si>
  <si>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</si>
  <si>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</si>
  <si>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</si>
  <si>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</si>
  <si>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</si>
  <si>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</si>
  <si>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</si>
  <si>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</si>
  <si>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</si>
  <si>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</si>
  <si>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</si>
  <si>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</si>
  <si>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</si>
  <si>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</si>
  <si>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</si>
  <si>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</si>
  <si>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</si>
  <si>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</si>
  <si>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</si>
  <si>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</si>
  <si>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</si>
  <si>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PDDCP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</si>
  <si>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</si>
  <si>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</si>
  <si>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</si>
  <si>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</si>
  <si>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</si>
  <si>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</si>
  <si>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</si>
  <si>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</si>
  <si>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</si>
  <si>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</si>
  <si>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</si>
  <si>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</si>
  <si>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SRTC</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</si>
  <si>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</si>
  <si>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</si>
  <si>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</si>
  <si>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</si>
  <si>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</si>
  <si>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</si>
  <si>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</si>
  <si>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</si>
  <si>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</si>
  <si>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</si>
  <si>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</si>
  <si>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</si>
  <si>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</si>
  <si>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</si>
  <si>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</si>
  <si>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</si>
  <si>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</si>
  <si>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</si>
  <si>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</si>
  <si>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</si>
  <si>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</si>
  <si>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</si>
  <si>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</si>
  <si>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</si>
  <si>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</si>
  <si>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</si>
  <si>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</si>
  <si>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</si>
  <si>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</si>
  <si>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NCCA-Proper</t>
  </si>
  <si>
    <t xml:space="preserve">     NHCP (NHI)</t>
  </si>
  <si>
    <t xml:space="preserve">     NLP</t>
  </si>
  <si>
    <t xml:space="preserve">     NAP (RMAO) </t>
  </si>
  <si>
    <t xml:space="preserve">   NCIP</t>
  </si>
  <si>
    <t xml:space="preserve">   NCMF (OMA)</t>
  </si>
  <si>
    <t xml:space="preserve">   NICA</t>
  </si>
  <si>
    <t xml:space="preserve">   NSC  </t>
  </si>
  <si>
    <t xml:space="preserve">   NYC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</si>
  <si>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</si>
  <si>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</si>
  <si>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</si>
  <si>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</si>
  <si>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</si>
  <si>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</si>
  <si>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</si>
  <si>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</si>
  <si>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PLLO</t>
  </si>
  <si>
    <t xml:space="preserve">   PMS</t>
  </si>
  <si>
    <t xml:space="preserve">   TESDA</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</si>
  <si>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</si>
  <si>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</si>
  <si>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</si>
  <si>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</si>
  <si>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</si>
  <si>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</si>
  <si>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</si>
  <si>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</si>
  <si>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</si>
  <si>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</si>
  <si>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</si>
  <si>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</si>
  <si>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</si>
  <si>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</si>
  <si>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</si>
  <si>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</si>
  <si>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</si>
  <si>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</si>
  <si>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</si>
  <si>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IRA</t>
  </si>
  <si>
    <t xml:space="preserve">    Spec. Shares </t>
  </si>
  <si>
    <t xml:space="preserve">    BODBF</t>
  </si>
  <si>
    <t xml:space="preserve">    LGSF (FSLGU)</t>
  </si>
  <si>
    <t>Shares of LGUs in the Proceeds of Fire Code Fees</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</si>
  <si>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</si>
  <si>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</si>
  <si>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</si>
  <si>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</si>
  <si>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</si>
  <si>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</si>
  <si>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</si>
  <si>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</si>
  <si>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</si>
  <si>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</si>
  <si>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</si>
  <si>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</si>
  <si>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</si>
  <si>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</si>
  <si>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AUTOMATIC</t>
  </si>
  <si>
    <t>APPROPRIATION</t>
  </si>
  <si>
    <t>Interest Payments</t>
  </si>
  <si>
    <t>IRA</t>
  </si>
  <si>
    <t>Net Lending</t>
  </si>
  <si>
    <t>RLIP</t>
  </si>
  <si>
    <t>Tax Refund</t>
  </si>
  <si>
    <t>Special Account</t>
  </si>
  <si>
    <t>Grant Proceeds</t>
  </si>
  <si>
    <t>Pension</t>
  </si>
  <si>
    <t>Tax Expenditures Fund</t>
  </si>
  <si>
    <t>Sub-Total, Automatic Appropriation</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</si>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</sst>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_);_(* \(#,##0.0\);_(* &quot;-&quot;??_);_(@_)"/>
  </numFmts>
  <fonts count="40">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xf numFmtId="0" fontId="1" fillId="0" borderId="0"/>
    <xf numFmtId="0" fontId="15" fillId="0" borderId="0"/>
  </cellStyleXfs>
  <cellXfs count="123">
    <xf numFmtId="0" fontId="0" fillId="0" borderId="0" xfId="0"/>
    <xf numFmtId="0" fontId="0" fillId="0" borderId="0" xfId="0" applyAlignment="1">
      <alignment horizontal="center"/>
    </xf>
    <xf numFmtId="41" fontId="0" fillId="0" borderId="0" xfId="0" applyNumberFormat="1"/>
    <xf numFmtId="165" fontId="0" fillId="0" borderId="0" xfId="0" applyNumberFormat="1"/>
    <xf numFmtId="164" fontId="0" fillId="0" borderId="0" xfId="0" applyNumberFormat="1"/>
    <xf numFmtId="0" fontId="15" fillId="0" borderId="0" xfId="0" applyNumberFormat="1" applyFont="1" applyAlignment="1"/>
    <xf numFmtId="0" fontId="15" fillId="0" borderId="0" xfId="0" applyNumberFormat="1" applyFont="1"/>
    <xf numFmtId="0" fontId="15" fillId="0" borderId="0" xfId="0" applyFont="1"/>
    <xf numFmtId="0" fontId="15" fillId="0" borderId="0" xfId="0" applyFont="1" applyAlignment="1">
      <alignment horizontal="center" wrapText="1"/>
    </xf>
    <xf numFmtId="0" fontId="15" fillId="0" borderId="10" xfId="0" applyFont="1" applyBorder="1" applyAlignment="1">
      <alignment horizontal="center" wrapText="1"/>
    </xf>
    <xf numFmtId="0" fontId="15" fillId="0" borderId="0" xfId="0" applyNumberFormat="1" applyFont="1" applyAlignment="1">
      <alignment horizontal="center"/>
    </xf>
    <xf numFmtId="41" fontId="15" fillId="0" borderId="0" xfId="0" applyNumberFormat="1" applyFont="1"/>
    <xf numFmtId="43" fontId="15" fillId="0" borderId="0" xfId="0" applyNumberFormat="1" applyFont="1"/>
    <xf numFmtId="0" fontId="22" fillId="0" borderId="0" xfId="0" applyNumberFormat="1" applyFont="1"/>
    <xf numFmtId="41" fontId="22" fillId="0" borderId="0" xfId="0" applyNumberFormat="1" applyFont="1"/>
    <xf numFmtId="165" fontId="23" fillId="0" borderId="0" xfId="0" applyNumberFormat="1" applyFont="1"/>
    <xf numFmtId="0" fontId="22" fillId="0" borderId="0" xfId="0" applyFont="1"/>
    <xf numFmtId="165" fontId="24" fillId="0" borderId="0" xfId="0" applyNumberFormat="1" applyFont="1"/>
    <xf numFmtId="41" fontId="25"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165" fontId="15" fillId="0" borderId="0" xfId="0" applyNumberFormat="1" applyFont="1"/>
    <xf numFmtId="0" fontId="15" fillId="0" borderId="11" xfId="0" applyNumberFormat="1" applyFont="1" applyBorder="1"/>
    <xf numFmtId="41" fontId="15" fillId="0" borderId="11" xfId="0" applyNumberFormat="1" applyFont="1" applyBorder="1"/>
    <xf numFmtId="0" fontId="15" fillId="0" borderId="11" xfId="0" applyFont="1" applyBorder="1"/>
    <xf numFmtId="0" fontId="15" fillId="0" borderId="0" xfId="0" applyNumberFormat="1" applyFont="1" applyBorder="1"/>
    <xf numFmtId="41" fontId="15" fillId="0" borderId="0" xfId="0" applyNumberFormat="1" applyFont="1" applyBorder="1"/>
    <xf numFmtId="0" fontId="15" fillId="0" borderId="0" xfId="0" applyFont="1" applyBorder="1"/>
    <xf numFmtId="0" fontId="15" fillId="0" borderId="0" xfId="0" applyNumberFormat="1" applyFont="1" applyBorder="1" applyAlignment="1"/>
    <xf numFmtId="0" fontId="26" fillId="24" borderId="0" xfId="0" applyFont="1" applyFill="1" applyAlignment="1"/>
    <xf numFmtId="0" fontId="27" fillId="24" borderId="0" xfId="0" applyFont="1" applyFill="1"/>
    <xf numFmtId="164" fontId="27" fillId="24" borderId="0" xfId="43" applyNumberFormat="1" applyFont="1" applyFill="1" applyBorder="1"/>
    <xf numFmtId="164" fontId="27" fillId="0" borderId="0" xfId="43" applyNumberFormat="1" applyFont="1" applyFill="1" applyBorder="1"/>
    <xf numFmtId="0" fontId="27" fillId="0" borderId="0" xfId="0" applyFont="1" applyFill="1"/>
    <xf numFmtId="0" fontId="28" fillId="24" borderId="0" xfId="0" applyFont="1" applyFill="1" applyBorder="1" applyAlignment="1">
      <alignment horizontal="left"/>
    </xf>
    <xf numFmtId="41" fontId="27" fillId="24" borderId="0" xfId="0" applyNumberFormat="1" applyFont="1" applyFill="1" applyBorder="1" applyAlignment="1">
      <alignment horizontal="left"/>
    </xf>
    <xf numFmtId="41" fontId="27" fillId="0" borderId="0" xfId="0" applyNumberFormat="1" applyFont="1" applyFill="1" applyBorder="1" applyAlignment="1">
      <alignment horizontal="left"/>
    </xf>
    <xf numFmtId="0" fontId="27" fillId="0" borderId="0" xfId="0" applyFont="1" applyFill="1" applyBorder="1"/>
    <xf numFmtId="0" fontId="29" fillId="24" borderId="0" xfId="0" applyFont="1" applyFill="1" applyBorder="1" applyAlignment="1">
      <alignment horizontal="left"/>
    </xf>
    <xf numFmtId="41" fontId="27" fillId="24" borderId="0" xfId="0" applyNumberFormat="1" applyFont="1" applyFill="1"/>
    <xf numFmtId="41" fontId="27" fillId="0" borderId="0" xfId="0" applyNumberFormat="1" applyFont="1" applyFill="1"/>
    <xf numFmtId="0" fontId="29" fillId="24" borderId="0" xfId="0" applyFont="1" applyFill="1" applyBorder="1"/>
    <xf numFmtId="41" fontId="27" fillId="24" borderId="0" xfId="0" applyNumberFormat="1" applyFont="1" applyFill="1" applyBorder="1"/>
    <xf numFmtId="41" fontId="27" fillId="0" borderId="0" xfId="0" applyNumberFormat="1" applyFont="1" applyFill="1" applyBorder="1"/>
    <xf numFmtId="164" fontId="29" fillId="25" borderId="12" xfId="43" applyNumberFormat="1" applyFont="1" applyFill="1" applyBorder="1" applyAlignment="1"/>
    <xf numFmtId="164" fontId="29" fillId="25" borderId="13" xfId="43" applyNumberFormat="1" applyFont="1" applyFill="1" applyBorder="1" applyAlignment="1"/>
    <xf numFmtId="164" fontId="29" fillId="25" borderId="14" xfId="43" applyNumberFormat="1" applyFont="1" applyFill="1" applyBorder="1" applyAlignment="1"/>
    <xf numFmtId="164" fontId="29" fillId="25" borderId="15" xfId="43" applyNumberFormat="1" applyFont="1" applyFill="1" applyBorder="1" applyAlignment="1"/>
    <xf numFmtId="164" fontId="29" fillId="0" borderId="0" xfId="43" applyNumberFormat="1" applyFont="1" applyFill="1" applyBorder="1" applyAlignment="1"/>
    <xf numFmtId="164" fontId="33" fillId="0" borderId="19" xfId="43" applyNumberFormat="1" applyFont="1" applyFill="1" applyBorder="1" applyAlignment="1">
      <alignment horizontal="center" vertical="center" wrapText="1"/>
    </xf>
    <xf numFmtId="0" fontId="29" fillId="25" borderId="10" xfId="0" applyFont="1" applyFill="1" applyBorder="1" applyAlignment="1">
      <alignment horizontal="center" vertical="center" wrapText="1"/>
    </xf>
    <xf numFmtId="164" fontId="33" fillId="0" borderId="18" xfId="43" applyNumberFormat="1" applyFont="1" applyFill="1" applyBorder="1" applyAlignment="1">
      <alignment horizontal="center" vertical="center" wrapText="1"/>
    </xf>
    <xf numFmtId="0" fontId="29" fillId="0" borderId="0" xfId="0" applyFont="1" applyAlignment="1">
      <alignment horizontal="center"/>
    </xf>
    <xf numFmtId="164" fontId="27" fillId="0" borderId="0" xfId="43" applyNumberFormat="1" applyFont="1" applyBorder="1"/>
    <xf numFmtId="0" fontId="27" fillId="0" borderId="0" xfId="0" applyFont="1"/>
    <xf numFmtId="0" fontId="29" fillId="0" borderId="0" xfId="0" applyFont="1" applyAlignment="1">
      <alignment horizontal="left"/>
    </xf>
    <xf numFmtId="0" fontId="35" fillId="0" borderId="0" xfId="0" applyFont="1" applyAlignment="1">
      <alignment horizontal="left" indent="1"/>
    </xf>
    <xf numFmtId="164" fontId="36" fillId="0" borderId="11" xfId="43" applyNumberFormat="1" applyFont="1" applyBorder="1" applyAlignment="1">
      <alignment horizontal="right"/>
    </xf>
    <xf numFmtId="164" fontId="37" fillId="0" borderId="0" xfId="43" applyNumberFormat="1" applyFont="1" applyBorder="1" applyAlignment="1"/>
    <xf numFmtId="164" fontId="37" fillId="0" borderId="0" xfId="43" applyNumberFormat="1" applyFont="1" applyFill="1" applyBorder="1" applyAlignment="1"/>
    <xf numFmtId="164" fontId="27" fillId="0" borderId="0" xfId="0" applyNumberFormat="1" applyFont="1"/>
    <xf numFmtId="0" fontId="27" fillId="0" borderId="0" xfId="0" applyFont="1" applyAlignment="1">
      <alignment horizontal="left" indent="1"/>
    </xf>
    <xf numFmtId="164" fontId="36" fillId="0" borderId="0" xfId="43" applyNumberFormat="1" applyFont="1" applyFill="1"/>
    <xf numFmtId="164" fontId="36" fillId="0" borderId="0" xfId="43" applyNumberFormat="1" applyFont="1"/>
    <xf numFmtId="164" fontId="37" fillId="0" borderId="0" xfId="43" applyNumberFormat="1" applyFont="1" applyAlignment="1"/>
    <xf numFmtId="164" fontId="37" fillId="0" borderId="0" xfId="43" applyNumberFormat="1" applyFont="1" applyFill="1" applyAlignment="1"/>
    <xf numFmtId="0" fontId="27" fillId="0" borderId="0" xfId="0" applyFont="1" applyAlignment="1" applyProtection="1">
      <alignment horizontal="left" indent="1"/>
      <protection locked="0"/>
    </xf>
    <xf numFmtId="164" fontId="36" fillId="0" borderId="0" xfId="43" applyNumberFormat="1" applyFont="1" applyBorder="1"/>
    <xf numFmtId="164" fontId="36" fillId="0" borderId="0" xfId="43" applyNumberFormat="1" applyFont="1" applyFill="1" applyBorder="1"/>
    <xf numFmtId="164" fontId="36" fillId="0" borderId="11" xfId="43" applyNumberFormat="1" applyFont="1" applyBorder="1"/>
    <xf numFmtId="0" fontId="27" fillId="0" borderId="0" xfId="0" quotePrefix="1" applyFont="1" applyAlignment="1">
      <alignment horizontal="left" indent="1"/>
    </xf>
    <xf numFmtId="0" fontId="38" fillId="0" borderId="0" xfId="0" applyFont="1" applyAlignment="1">
      <alignment horizontal="left" indent="1"/>
    </xf>
    <xf numFmtId="37" fontId="36" fillId="0" borderId="11" xfId="43" applyNumberFormat="1" applyFont="1" applyBorder="1" applyAlignment="1">
      <alignment horizontal="right"/>
    </xf>
    <xf numFmtId="0" fontId="15" fillId="0" borderId="0" xfId="45" applyFont="1" applyFill="1" applyAlignment="1">
      <alignment horizontal="left" indent="2"/>
    </xf>
    <xf numFmtId="0" fontId="27" fillId="0" borderId="0" xfId="0" applyFont="1" applyAlignment="1">
      <alignment horizontal="left" wrapText="1" indent="2"/>
    </xf>
    <xf numFmtId="37" fontId="36" fillId="0" borderId="22" xfId="43" applyNumberFormat="1" applyFont="1" applyBorder="1"/>
    <xf numFmtId="0" fontId="27" fillId="0" borderId="0" xfId="0" applyFont="1" applyAlignment="1">
      <alignment horizontal="left" indent="2"/>
    </xf>
    <xf numFmtId="37" fontId="36" fillId="0" borderId="11" xfId="43" applyNumberFormat="1" applyFont="1" applyBorder="1"/>
    <xf numFmtId="0" fontId="27" fillId="0" borderId="0" xfId="0" applyFont="1" applyAlignment="1">
      <alignment horizontal="left" indent="3"/>
    </xf>
    <xf numFmtId="0" fontId="27" fillId="0" borderId="0" xfId="0" applyFont="1" applyAlignment="1">
      <alignment horizontal="left" wrapText="1" indent="3"/>
    </xf>
    <xf numFmtId="37" fontId="36" fillId="0" borderId="0" xfId="43" applyNumberFormat="1" applyFont="1"/>
    <xf numFmtId="37" fontId="37" fillId="0" borderId="0" xfId="43" applyNumberFormat="1" applyFont="1" applyAlignment="1"/>
    <xf numFmtId="37" fontId="37" fillId="0" borderId="0" xfId="43" applyNumberFormat="1" applyFont="1" applyFill="1" applyAlignment="1"/>
    <xf numFmtId="0" fontId="27" fillId="0" borderId="0" xfId="0" applyFont="1" applyFill="1" applyAlignment="1">
      <alignment horizontal="left" indent="1"/>
    </xf>
    <xf numFmtId="0" fontId="29" fillId="0" borderId="0" xfId="0" applyFont="1" applyAlignment="1">
      <alignment wrapText="1"/>
    </xf>
    <xf numFmtId="164" fontId="36" fillId="0" borderId="22" xfId="43" applyNumberFormat="1" applyFont="1" applyBorder="1"/>
    <xf numFmtId="164" fontId="37" fillId="0" borderId="11" xfId="43" applyNumberFormat="1" applyFont="1" applyBorder="1" applyAlignment="1"/>
    <xf numFmtId="0" fontId="29" fillId="0" borderId="0" xfId="0" applyFont="1" applyAlignment="1">
      <alignment horizontal="left" indent="1"/>
    </xf>
    <xf numFmtId="0" fontId="27" fillId="26" borderId="0" xfId="0" applyFont="1" applyFill="1" applyAlignment="1">
      <alignment horizontal="left" indent="1"/>
    </xf>
    <xf numFmtId="164" fontId="36" fillId="26" borderId="0" xfId="43" applyNumberFormat="1" applyFont="1" applyFill="1"/>
    <xf numFmtId="41" fontId="37" fillId="26" borderId="0" xfId="43" applyNumberFormat="1" applyFont="1" applyFill="1" applyAlignment="1"/>
    <xf numFmtId="41" fontId="37" fillId="0" borderId="0" xfId="43" applyNumberFormat="1" applyFont="1" applyFill="1" applyAlignment="1"/>
    <xf numFmtId="164" fontId="37" fillId="26" borderId="0" xfId="43" applyNumberFormat="1" applyFont="1" applyFill="1" applyAlignment="1"/>
    <xf numFmtId="0" fontId="27" fillId="26" borderId="0" xfId="0" applyFont="1" applyFill="1" applyAlignment="1">
      <alignment horizontal="left" wrapText="1" indent="2"/>
    </xf>
    <xf numFmtId="0" fontId="27" fillId="0" borderId="0" xfId="0" applyFont="1" applyAlignment="1">
      <alignment horizontal="left" wrapText="1" indent="1"/>
    </xf>
    <xf numFmtId="164" fontId="36" fillId="0" borderId="22" xfId="43" applyNumberFormat="1" applyFont="1" applyBorder="1" applyAlignment="1">
      <alignment horizontal="right"/>
    </xf>
    <xf numFmtId="0" fontId="29" fillId="0" borderId="0" xfId="0" applyFont="1" applyAlignment="1">
      <alignment horizontal="left" wrapText="1" indent="1"/>
    </xf>
    <xf numFmtId="0" fontId="29" fillId="0" borderId="0" xfId="0" applyFont="1" applyFill="1" applyAlignment="1">
      <alignment horizontal="left"/>
    </xf>
    <xf numFmtId="164" fontId="26" fillId="0" borderId="23" xfId="43" applyNumberFormat="1" applyFont="1" applyFill="1" applyBorder="1"/>
    <xf numFmtId="164" fontId="39" fillId="0" borderId="23" xfId="43" applyNumberFormat="1" applyFont="1" applyFill="1" applyBorder="1" applyAlignment="1"/>
    <xf numFmtId="164" fontId="39" fillId="0" borderId="0" xfId="43" applyNumberFormat="1" applyFont="1" applyFill="1" applyBorder="1" applyAlignment="1"/>
    <xf numFmtId="0" fontId="29" fillId="0" borderId="0" xfId="0" applyFont="1" applyFill="1"/>
    <xf numFmtId="0" fontId="38" fillId="0" borderId="0" xfId="0" applyFont="1" applyBorder="1"/>
    <xf numFmtId="0" fontId="27" fillId="0" borderId="0" xfId="0" applyFont="1" applyBorder="1"/>
    <xf numFmtId="0" fontId="27" fillId="0" borderId="0" xfId="0" applyFont="1" applyBorder="1" applyAlignment="1">
      <alignment horizontal="left" wrapText="1"/>
    </xf>
    <xf numFmtId="0" fontId="27" fillId="0" borderId="0" xfId="0" applyFont="1" applyFill="1" applyBorder="1" applyAlignment="1">
      <alignment horizontal="left" wrapText="1"/>
    </xf>
    <xf numFmtId="0" fontId="15" fillId="0" borderId="10" xfId="0" applyNumberFormat="1" applyFont="1" applyBorder="1" applyAlignment="1">
      <alignment horizontal="center" wrapText="1"/>
    </xf>
    <xf numFmtId="0" fontId="15" fillId="0" borderId="10" xfId="0" applyFont="1" applyBorder="1" applyAlignment="1">
      <alignment horizontal="center" vertical="center" wrapText="1"/>
    </xf>
    <xf numFmtId="164" fontId="33" fillId="25" borderId="19" xfId="43" applyNumberFormat="1" applyFont="1" applyFill="1" applyBorder="1" applyAlignment="1">
      <alignment horizontal="center" vertical="center" wrapText="1"/>
    </xf>
    <xf numFmtId="164" fontId="33" fillId="25" borderId="18" xfId="43" applyNumberFormat="1" applyFont="1" applyFill="1" applyBorder="1" applyAlignment="1">
      <alignment horizontal="center" vertical="center" wrapText="1"/>
    </xf>
    <xf numFmtId="0" fontId="29" fillId="25" borderId="12" xfId="0" applyFont="1" applyFill="1" applyBorder="1" applyAlignment="1">
      <alignment horizontal="center" vertical="center"/>
    </xf>
    <xf numFmtId="0" fontId="29" fillId="25" borderId="16" xfId="0" applyFont="1" applyFill="1" applyBorder="1" applyAlignment="1">
      <alignment horizontal="center" vertical="center"/>
    </xf>
    <xf numFmtId="0" fontId="29" fillId="25" borderId="20" xfId="0" applyFont="1" applyFill="1" applyBorder="1" applyAlignment="1">
      <alignment horizontal="center" vertical="center"/>
    </xf>
    <xf numFmtId="0" fontId="30" fillId="25" borderId="16" xfId="0" applyFont="1" applyFill="1" applyBorder="1" applyAlignment="1">
      <alignment horizontal="center" vertical="center" wrapText="1"/>
    </xf>
    <xf numFmtId="0" fontId="0" fillId="0" borderId="21" xfId="0" applyBorder="1"/>
    <xf numFmtId="164" fontId="29" fillId="25" borderId="17" xfId="43" applyNumberFormat="1" applyFont="1" applyFill="1" applyBorder="1" applyAlignment="1">
      <alignment horizontal="center"/>
    </xf>
    <xf numFmtId="164" fontId="29" fillId="25" borderId="11" xfId="43" applyNumberFormat="1" applyFont="1" applyFill="1" applyBorder="1" applyAlignment="1">
      <alignment horizontal="center"/>
    </xf>
    <xf numFmtId="164" fontId="29" fillId="25" borderId="18" xfId="43" applyNumberFormat="1" applyFont="1" applyFill="1" applyBorder="1" applyAlignment="1">
      <alignment horizontal="center"/>
    </xf>
    <xf numFmtId="0" fontId="29" fillId="25" borderId="16" xfId="0" applyFont="1" applyFill="1" applyBorder="1" applyAlignment="1">
      <alignment horizontal="center" vertical="center" wrapText="1"/>
    </xf>
    <xf numFmtId="0" fontId="29" fillId="25" borderId="21" xfId="0" applyFont="1" applyFill="1" applyBorder="1" applyAlignment="1">
      <alignment horizontal="center" vertical="center" wrapText="1"/>
    </xf>
    <xf numFmtId="0" fontId="29" fillId="25" borderId="19" xfId="0" applyFont="1" applyFill="1" applyBorder="1" applyAlignment="1">
      <alignment horizontal="center" vertical="center" wrapText="1"/>
    </xf>
    <xf numFmtId="0" fontId="29" fillId="25" borderId="18" xfId="0"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rmal 3 2"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1" i="0" u="none" strike="noStrike" baseline="0">
                <a:solidFill>
                  <a:srgbClr val="000000"/>
                </a:solidFill>
                <a:latin typeface="Arial"/>
                <a:ea typeface="Arial"/>
                <a:cs typeface="Arial"/>
              </a:defRPr>
            </a:pPr>
            <a:endParaRPr lang="en-PH" sz="14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JANUARY-JULY 2017</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1910371274948299"/>
          <c:y val="7.6805030729512795E-3"/>
        </c:manualLayout>
      </c:layout>
      <c:spPr>
        <a:solidFill>
          <a:srgbClr val="FFFFFF"/>
        </a:solidFill>
        <a:ln w="25400">
          <a:noFill/>
        </a:ln>
      </c:spPr>
    </c:title>
    <c:plotArea>
      <c:layout>
        <c:manualLayout>
          <c:layoutTarget val="inner"/>
          <c:xMode val="edge"/>
          <c:yMode val="edge"/>
          <c:x val="0.28460066075081175"/>
          <c:y val="0.15975446391738665"/>
          <c:w val="0.65887002283407103"/>
          <c:h val="0.58986263600265809"/>
        </c:manualLayout>
      </c:layout>
      <c:barChart>
        <c:barDir val="col"/>
        <c:grouping val="clustered"/>
        <c:ser>
          <c:idx val="0"/>
          <c:order val="0"/>
          <c:tx>
            <c:strRef>
              <c:f>Graph!$A$5</c:f>
              <c:strCache>
                <c:ptCount val="1"/>
                <c:pt idx="0">
                  <c:v>Monthly NCA Credited</c:v>
                </c:pt>
              </c:strCache>
            </c:strRef>
          </c:tx>
          <c:spPr>
            <a:solidFill>
              <a:srgbClr val="FFFF00"/>
            </a:solidFill>
            <a:ln w="12700">
              <a:solidFill>
                <a:srgbClr val="000000"/>
              </a:solidFill>
              <a:prstDash val="solid"/>
            </a:ln>
          </c:spPr>
          <c:cat>
            <c:strRef>
              <c:f>Graph!$B$4:$H$4</c:f>
              <c:strCache>
                <c:ptCount val="7"/>
                <c:pt idx="0">
                  <c:v>JAN</c:v>
                </c:pt>
                <c:pt idx="1">
                  <c:v>FEB</c:v>
                </c:pt>
                <c:pt idx="2">
                  <c:v>MAR</c:v>
                </c:pt>
                <c:pt idx="3">
                  <c:v>APR</c:v>
                </c:pt>
                <c:pt idx="4">
                  <c:v>MAY</c:v>
                </c:pt>
                <c:pt idx="5">
                  <c:v>JUNE</c:v>
                </c:pt>
                <c:pt idx="6">
                  <c:v>JULY</c:v>
                </c:pt>
              </c:strCache>
            </c:strRef>
          </c:cat>
          <c:val>
            <c:numRef>
              <c:f>Graph!$B$5:$H$5</c:f>
              <c:numCache>
                <c:formatCode>_(* #,##0_);_(* \(#,##0\);_(* "-"_);_(@_)</c:formatCode>
                <c:ptCount val="7"/>
                <c:pt idx="0">
                  <c:v>145641.21</c:v>
                </c:pt>
                <c:pt idx="1">
                  <c:v>178323.30499999999</c:v>
                </c:pt>
                <c:pt idx="2">
                  <c:v>161759.97700000001</c:v>
                </c:pt>
                <c:pt idx="3">
                  <c:v>212547.00899999999</c:v>
                </c:pt>
                <c:pt idx="4">
                  <c:v>222525.052</c:v>
                </c:pt>
                <c:pt idx="5">
                  <c:v>214363.27</c:v>
                </c:pt>
                <c:pt idx="6">
                  <c:v>227693.245</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cat>
            <c:strRef>
              <c:f>Graph!$B$4:$H$4</c:f>
              <c:strCache>
                <c:ptCount val="7"/>
                <c:pt idx="0">
                  <c:v>JAN</c:v>
                </c:pt>
                <c:pt idx="1">
                  <c:v>FEB</c:v>
                </c:pt>
                <c:pt idx="2">
                  <c:v>MAR</c:v>
                </c:pt>
                <c:pt idx="3">
                  <c:v>APR</c:v>
                </c:pt>
                <c:pt idx="4">
                  <c:v>MAY</c:v>
                </c:pt>
                <c:pt idx="5">
                  <c:v>JUNE</c:v>
                </c:pt>
                <c:pt idx="6">
                  <c:v>JULY</c:v>
                </c:pt>
              </c:strCache>
            </c:strRef>
          </c:cat>
          <c:val>
            <c:numRef>
              <c:f>Graph!$B$6:$H$6</c:f>
              <c:numCache>
                <c:formatCode>_(* #,##0_);_(* \(#,##0\);_(* "-"_);_(@_)</c:formatCode>
                <c:ptCount val="7"/>
                <c:pt idx="0">
                  <c:v>110233.746</c:v>
                </c:pt>
                <c:pt idx="1">
                  <c:v>146679.62899999999</c:v>
                </c:pt>
                <c:pt idx="2">
                  <c:v>196607.535</c:v>
                </c:pt>
                <c:pt idx="3">
                  <c:v>143672.31200000001</c:v>
                </c:pt>
                <c:pt idx="4">
                  <c:v>217854.44899999999</c:v>
                </c:pt>
                <c:pt idx="5">
                  <c:v>258445.59899999999</c:v>
                </c:pt>
                <c:pt idx="6">
                  <c:v>176099.23300000001</c:v>
                </c:pt>
              </c:numCache>
            </c:numRef>
          </c:val>
        </c:ser>
        <c:dLbls/>
        <c:axId val="140519680"/>
        <c:axId val="140788096"/>
      </c:barChart>
      <c:lineChart>
        <c:grouping val="standard"/>
        <c:ser>
          <c:idx val="3"/>
          <c:order val="2"/>
          <c:tx>
            <c:strRef>
              <c:f>Graph!$A$7</c:f>
              <c:strCache>
                <c:ptCount val="1"/>
                <c:pt idx="0">
                  <c:v>NCA Utilized / NCAs Credited - Flow</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f>Graph!$B$4:$H$4</c:f>
              <c:strCache>
                <c:ptCount val="7"/>
                <c:pt idx="0">
                  <c:v>JAN</c:v>
                </c:pt>
                <c:pt idx="1">
                  <c:v>FEB</c:v>
                </c:pt>
                <c:pt idx="2">
                  <c:v>MAR</c:v>
                </c:pt>
                <c:pt idx="3">
                  <c:v>APR</c:v>
                </c:pt>
                <c:pt idx="4">
                  <c:v>MAY</c:v>
                </c:pt>
                <c:pt idx="5">
                  <c:v>JUNE</c:v>
                </c:pt>
                <c:pt idx="6">
                  <c:v>JULY</c:v>
                </c:pt>
              </c:strCache>
            </c:strRef>
          </c:cat>
          <c:val>
            <c:numRef>
              <c:f>Graph!$B$7:$H$7</c:f>
              <c:numCache>
                <c:formatCode>_(* #,##0_);_(* \(#,##0\);_(* "-"??_);_(@_)</c:formatCode>
                <c:ptCount val="7"/>
                <c:pt idx="0">
                  <c:v>75.688567816760113</c:v>
                </c:pt>
                <c:pt idx="1">
                  <c:v>82.254884744313145</c:v>
                </c:pt>
                <c:pt idx="2">
                  <c:v>121.54275652499629</c:v>
                </c:pt>
                <c:pt idx="3">
                  <c:v>67.595546357464869</c:v>
                </c:pt>
                <c:pt idx="4">
                  <c:v>97.901088907508722</c:v>
                </c:pt>
                <c:pt idx="5">
                  <c:v>120.56431076088734</c:v>
                </c:pt>
                <c:pt idx="6">
                  <c:v>77.340560981508261</c:v>
                </c:pt>
              </c:numCache>
            </c:numRef>
          </c:val>
        </c:ser>
        <c:ser>
          <c:idx val="4"/>
          <c:order val="3"/>
          <c:tx>
            <c:strRef>
              <c:f>Graph!$A$8</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Graph!$B$4:$H$4</c:f>
              <c:strCache>
                <c:ptCount val="7"/>
                <c:pt idx="0">
                  <c:v>JAN</c:v>
                </c:pt>
                <c:pt idx="1">
                  <c:v>FEB</c:v>
                </c:pt>
                <c:pt idx="2">
                  <c:v>MAR</c:v>
                </c:pt>
                <c:pt idx="3">
                  <c:v>APR</c:v>
                </c:pt>
                <c:pt idx="4">
                  <c:v>MAY</c:v>
                </c:pt>
                <c:pt idx="5">
                  <c:v>JUNE</c:v>
                </c:pt>
                <c:pt idx="6">
                  <c:v>JULY</c:v>
                </c:pt>
              </c:strCache>
            </c:strRef>
          </c:cat>
          <c:val>
            <c:numRef>
              <c:f>Graph!$B$8:$H$8</c:f>
              <c:numCache>
                <c:formatCode>_(* #,##0_);_(* \(#,##0\);_(* "-"??_);_(@_)</c:formatCode>
                <c:ptCount val="7"/>
                <c:pt idx="0">
                  <c:v>75.688567816760113</c:v>
                </c:pt>
                <c:pt idx="1">
                  <c:v>79.30293692813855</c:v>
                </c:pt>
                <c:pt idx="2">
                  <c:v>93.369990080714317</c:v>
                </c:pt>
                <c:pt idx="3">
                  <c:v>85.52450173675355</c:v>
                </c:pt>
                <c:pt idx="4">
                  <c:v>88.515499796837318</c:v>
                </c:pt>
                <c:pt idx="5">
                  <c:v>94.567588479565131</c:v>
                </c:pt>
                <c:pt idx="6">
                  <c:v>91.689451514666146</c:v>
                </c:pt>
              </c:numCache>
            </c:numRef>
          </c:val>
        </c:ser>
        <c:dLbls/>
        <c:marker val="1"/>
        <c:axId val="140790016"/>
        <c:axId val="140824576"/>
      </c:lineChart>
      <c:catAx>
        <c:axId val="140519680"/>
        <c:scaling>
          <c:orientation val="minMax"/>
        </c:scaling>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5614040431248889"/>
              <c:y val="0.94470187797300742"/>
            </c:manualLayout>
          </c:layout>
          <c:spPr>
            <a:noFill/>
            <a:ln w="25400">
              <a:noFill/>
            </a:ln>
          </c:spPr>
        </c:title>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788096"/>
        <c:crossesAt val="0"/>
        <c:lblAlgn val="ctr"/>
        <c:lblOffset val="100"/>
        <c:tickLblSkip val="1"/>
        <c:tickMarkSkip val="1"/>
      </c:catAx>
      <c:valAx>
        <c:axId val="140788096"/>
        <c:scaling>
          <c:orientation val="minMax"/>
          <c:max val="260000"/>
          <c:min val="50000"/>
        </c:scaling>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7836274286780324"/>
              <c:y val="0.34255043705362709"/>
            </c:manualLayout>
          </c:layout>
          <c:spPr>
            <a:noFill/>
            <a:ln w="25400">
              <a:noFill/>
            </a:ln>
          </c:spPr>
        </c:title>
        <c:numFmt formatCode="_(* #,##0_);_(* \(#,##0\);_(* &quot;-&quot;_);_(@_)"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519680"/>
        <c:crosses val="autoZero"/>
        <c:crossBetween val="between"/>
        <c:majorUnit val="15000"/>
        <c:minorUnit val="10000"/>
      </c:valAx>
      <c:catAx>
        <c:axId val="140790016"/>
        <c:scaling>
          <c:orientation val="minMax"/>
        </c:scaling>
        <c:delete val="1"/>
        <c:axPos val="b"/>
        <c:numFmt formatCode="General" sourceLinked="1"/>
        <c:tickLblPos val="nextTo"/>
        <c:crossAx val="140824576"/>
        <c:crossesAt val="85"/>
        <c:lblAlgn val="ctr"/>
        <c:lblOffset val="100"/>
      </c:catAx>
      <c:valAx>
        <c:axId val="140824576"/>
        <c:scaling>
          <c:orientation val="minMax"/>
          <c:max val="125"/>
          <c:min val="50"/>
        </c:scaling>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076115790345363"/>
              <c:y val="0.31797282722018305"/>
            </c:manualLayout>
          </c:layout>
          <c:spPr>
            <a:noFill/>
            <a:ln w="25400">
              <a:noFill/>
            </a:ln>
          </c:spPr>
        </c:title>
        <c:numFmt formatCode="_(* #,##0_);_(* \(#,##0\);_(* &quot;-&quot;_);_(@_)"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790016"/>
        <c:crosses val="max"/>
        <c:crossBetween val="between"/>
        <c:majorUnit val="5"/>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10</xdr:row>
      <xdr:rowOff>9525</xdr:rowOff>
    </xdr:from>
    <xdr:to>
      <xdr:col>11</xdr:col>
      <xdr:colOff>485775</xdr:colOff>
      <xdr:row>48</xdr:row>
      <xdr:rowOff>57150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R70"/>
  <sheetViews>
    <sheetView view="pageBreakPreview" zoomScaleSheetLayoutView="100" workbookViewId="0">
      <pane xSplit="2" ySplit="6" topLeftCell="D7" activePane="bottomRight" state="frozen"/>
      <selection pane="topRight" activeCell="C1" sqref="C1"/>
      <selection pane="bottomLeft" activeCell="A7" sqref="A7"/>
      <selection pane="bottomRight" activeCell="K12" sqref="K12"/>
    </sheetView>
  </sheetViews>
  <sheetFormatPr defaultRowHeight="12.75"/>
  <cols>
    <col min="1" max="1" width="1.85546875" style="6" customWidth="1"/>
    <col min="2" max="2" width="42.140625" style="6" customWidth="1"/>
    <col min="3" max="5" width="12" style="7" customWidth="1"/>
    <col min="6" max="6" width="13.7109375" style="7" customWidth="1"/>
    <col min="7" max="9" width="12" style="7" customWidth="1"/>
    <col min="10" max="10" width="13.85546875" style="7" customWidth="1"/>
    <col min="11" max="14" width="12" style="7" customWidth="1"/>
    <col min="15" max="16384" width="9.140625" style="7"/>
  </cols>
  <sheetData>
    <row r="1" spans="1:18" ht="14.25">
      <c r="A1" s="5" t="s">
        <v>16</v>
      </c>
    </row>
    <row r="2" spans="1:18">
      <c r="A2" s="6" t="s">
        <v>17</v>
      </c>
    </row>
    <row r="3" spans="1:18">
      <c r="A3" s="6" t="s">
        <v>18</v>
      </c>
    </row>
    <row r="5" spans="1:18" s="8" customFormat="1" ht="18.75" customHeight="1">
      <c r="A5" s="107" t="s">
        <v>19</v>
      </c>
      <c r="B5" s="107"/>
      <c r="C5" s="108" t="s">
        <v>20</v>
      </c>
      <c r="D5" s="108"/>
      <c r="E5" s="108"/>
      <c r="F5" s="108"/>
      <c r="G5" s="108" t="s">
        <v>21</v>
      </c>
      <c r="H5" s="108"/>
      <c r="I5" s="108"/>
      <c r="J5" s="108"/>
      <c r="K5" s="108" t="s">
        <v>22</v>
      </c>
      <c r="L5" s="108"/>
      <c r="M5" s="108"/>
      <c r="N5" s="108"/>
      <c r="O5" s="108" t="s">
        <v>23</v>
      </c>
      <c r="P5" s="108"/>
      <c r="Q5" s="108"/>
      <c r="R5" s="108"/>
    </row>
    <row r="6" spans="1:18" s="8" customFormat="1" ht="25.5">
      <c r="A6" s="107"/>
      <c r="B6" s="107"/>
      <c r="C6" s="9" t="s">
        <v>24</v>
      </c>
      <c r="D6" s="9" t="s">
        <v>25</v>
      </c>
      <c r="E6" s="9" t="s">
        <v>26</v>
      </c>
      <c r="F6" s="9" t="s">
        <v>27</v>
      </c>
      <c r="G6" s="9" t="s">
        <v>24</v>
      </c>
      <c r="H6" s="9" t="s">
        <v>25</v>
      </c>
      <c r="I6" s="9" t="s">
        <v>26</v>
      </c>
      <c r="J6" s="9" t="s">
        <v>28</v>
      </c>
      <c r="K6" s="9" t="s">
        <v>24</v>
      </c>
      <c r="L6" s="9" t="s">
        <v>25</v>
      </c>
      <c r="M6" s="9" t="s">
        <v>26</v>
      </c>
      <c r="N6" s="9" t="s">
        <v>29</v>
      </c>
      <c r="O6" s="9" t="s">
        <v>24</v>
      </c>
      <c r="P6" s="9" t="s">
        <v>25</v>
      </c>
      <c r="Q6" s="9" t="s">
        <v>26</v>
      </c>
      <c r="R6" s="9" t="s">
        <v>30</v>
      </c>
    </row>
    <row r="7" spans="1:18">
      <c r="A7" s="10"/>
      <c r="B7" s="10"/>
      <c r="C7" s="11"/>
      <c r="D7" s="11"/>
      <c r="E7" s="11"/>
      <c r="F7" s="11"/>
      <c r="G7" s="11"/>
      <c r="H7" s="11"/>
      <c r="I7" s="11"/>
      <c r="J7" s="11"/>
      <c r="K7" s="11"/>
      <c r="L7" s="11"/>
      <c r="M7" s="11"/>
      <c r="N7" s="11"/>
      <c r="O7" s="12"/>
      <c r="P7" s="12"/>
      <c r="Q7" s="12"/>
      <c r="R7" s="12"/>
    </row>
    <row r="8" spans="1:18" s="16" customFormat="1">
      <c r="A8" s="13" t="s">
        <v>31</v>
      </c>
      <c r="B8" s="13"/>
      <c r="C8" s="14">
        <f>+C10+C48</f>
        <v>485724493.26999998</v>
      </c>
      <c r="D8" s="14">
        <f t="shared" ref="D8:N8" si="0">+D10+D48</f>
        <v>649435332.0309999</v>
      </c>
      <c r="E8" s="14">
        <f t="shared" si="0"/>
        <v>227693245.72700006</v>
      </c>
      <c r="F8" s="14">
        <f t="shared" si="0"/>
        <v>1362853071.0279999</v>
      </c>
      <c r="G8" s="14">
        <f>+G10+G48</f>
        <v>453520910.96399999</v>
      </c>
      <c r="H8" s="14">
        <f>+H10+H48</f>
        <v>619972360.53600001</v>
      </c>
      <c r="I8" s="14">
        <f>+I10+I48</f>
        <v>176099233.00099999</v>
      </c>
      <c r="J8" s="14">
        <f>+J10+J48</f>
        <v>1249592504.5009999</v>
      </c>
      <c r="K8" s="14">
        <f t="shared" si="0"/>
        <v>32203582.305999976</v>
      </c>
      <c r="L8" s="14">
        <f t="shared" si="0"/>
        <v>29462971.494999982</v>
      </c>
      <c r="M8" s="14">
        <f t="shared" si="0"/>
        <v>51594012.726000041</v>
      </c>
      <c r="N8" s="14">
        <f t="shared" si="0"/>
        <v>113260566.52699998</v>
      </c>
      <c r="O8" s="15">
        <f>+G8/C8*100</f>
        <v>93.369990035050805</v>
      </c>
      <c r="P8" s="15">
        <f>+H8/D8*100</f>
        <v>95.46329402761944</v>
      </c>
      <c r="Q8" s="15">
        <f>+I8/E8*100</f>
        <v>77.340560735007344</v>
      </c>
      <c r="R8" s="15">
        <f>+J8/F8*100</f>
        <v>91.689451421086247</v>
      </c>
    </row>
    <row r="9" spans="1:18">
      <c r="C9" s="11"/>
      <c r="D9" s="11"/>
      <c r="E9" s="11"/>
      <c r="F9" s="11"/>
      <c r="G9" s="11"/>
      <c r="H9" s="11"/>
      <c r="I9" s="11"/>
      <c r="J9" s="11"/>
      <c r="K9" s="11"/>
      <c r="L9" s="11"/>
      <c r="M9" s="11"/>
      <c r="N9" s="11"/>
      <c r="O9" s="17"/>
      <c r="P9" s="17"/>
      <c r="Q9" s="17"/>
      <c r="R9" s="17"/>
    </row>
    <row r="10" spans="1:18" ht="15">
      <c r="A10" s="6" t="s">
        <v>32</v>
      </c>
      <c r="C10" s="18">
        <f>SUM(C12:C46)</f>
        <v>352976838.28499997</v>
      </c>
      <c r="D10" s="18">
        <f t="shared" ref="D10:N10" si="1">SUM(D12:D46)</f>
        <v>469842204.37899989</v>
      </c>
      <c r="E10" s="18">
        <f t="shared" si="1"/>
        <v>156001712.38300008</v>
      </c>
      <c r="F10" s="18">
        <f t="shared" si="1"/>
        <v>978820755.04699993</v>
      </c>
      <c r="G10" s="18">
        <f>SUM(G12:G46)</f>
        <v>320774822.792</v>
      </c>
      <c r="H10" s="18">
        <f>SUM(H12:H46)</f>
        <v>440403153.76999998</v>
      </c>
      <c r="I10" s="18">
        <f>SUM(I12:I46)</f>
        <v>105645809.73400003</v>
      </c>
      <c r="J10" s="18">
        <f>SUM(J12:J46)</f>
        <v>866823786.29599977</v>
      </c>
      <c r="K10" s="18">
        <f t="shared" si="1"/>
        <v>32202015.492999997</v>
      </c>
      <c r="L10" s="18">
        <f t="shared" si="1"/>
        <v>29439050.60899996</v>
      </c>
      <c r="M10" s="18">
        <f t="shared" si="1"/>
        <v>50355902.649000041</v>
      </c>
      <c r="N10" s="18">
        <f t="shared" si="1"/>
        <v>111996968.75099999</v>
      </c>
      <c r="O10" s="17">
        <f t="shared" ref="O10:R45" si="2">+G10/C10*100</f>
        <v>90.877017412967049</v>
      </c>
      <c r="P10" s="17">
        <f t="shared" si="2"/>
        <v>93.734268583234211</v>
      </c>
      <c r="Q10" s="17">
        <f t="shared" si="2"/>
        <v>67.720929546355762</v>
      </c>
      <c r="R10" s="17">
        <f t="shared" si="2"/>
        <v>88.55796955943967</v>
      </c>
    </row>
    <row r="11" spans="1:18">
      <c r="C11" s="11"/>
      <c r="D11" s="11"/>
      <c r="E11" s="11"/>
      <c r="F11" s="11"/>
      <c r="G11" s="11"/>
      <c r="H11" s="11"/>
      <c r="I11" s="11"/>
      <c r="J11" s="11"/>
      <c r="K11" s="11"/>
      <c r="L11" s="11"/>
      <c r="M11" s="11"/>
      <c r="N11" s="11"/>
      <c r="O11" s="17"/>
      <c r="P11" s="17"/>
      <c r="Q11" s="17"/>
      <c r="R11" s="17"/>
    </row>
    <row r="12" spans="1:18">
      <c r="B12" s="19" t="s">
        <v>33</v>
      </c>
      <c r="C12" s="11">
        <v>3092355.378</v>
      </c>
      <c r="D12" s="11">
        <v>3479964.9</v>
      </c>
      <c r="E12" s="11">
        <v>1151339.6670000004</v>
      </c>
      <c r="F12" s="11">
        <f>SUM(C12:E12)</f>
        <v>7723659.9450000003</v>
      </c>
      <c r="G12" s="11">
        <v>3034372.9539999999</v>
      </c>
      <c r="H12" s="11">
        <v>3411380.4989999998</v>
      </c>
      <c r="I12" s="11">
        <v>769787.53199999966</v>
      </c>
      <c r="J12" s="11">
        <f>SUM(G12:I12)</f>
        <v>7215540.9849999994</v>
      </c>
      <c r="K12" s="11">
        <f t="shared" ref="K12:M45" si="3">+C12-G12</f>
        <v>57982.424000000115</v>
      </c>
      <c r="L12" s="11">
        <f t="shared" si="3"/>
        <v>68584.401000000071</v>
      </c>
      <c r="M12" s="11">
        <f t="shared" si="3"/>
        <v>381552.13500000071</v>
      </c>
      <c r="N12" s="11">
        <f>SUM(K12:M12)</f>
        <v>508118.96000000089</v>
      </c>
      <c r="O12" s="17">
        <f t="shared" si="2"/>
        <v>98.124975401840757</v>
      </c>
      <c r="P12" s="17">
        <f t="shared" si="2"/>
        <v>98.029164001050688</v>
      </c>
      <c r="Q12" s="17">
        <f t="shared" si="2"/>
        <v>66.860159001192429</v>
      </c>
      <c r="R12" s="17">
        <f t="shared" si="2"/>
        <v>93.42126707262743</v>
      </c>
    </row>
    <row r="13" spans="1:18">
      <c r="B13" s="19" t="s">
        <v>34</v>
      </c>
      <c r="C13" s="11">
        <v>3139315.9</v>
      </c>
      <c r="D13" s="11">
        <v>3269234.3300000005</v>
      </c>
      <c r="E13" s="11">
        <v>1596930.0640000002</v>
      </c>
      <c r="F13" s="11">
        <f t="shared" ref="F13:F45" si="4">SUM(C13:E13)</f>
        <v>8005480.2940000007</v>
      </c>
      <c r="G13" s="11">
        <v>1305055.6030000001</v>
      </c>
      <c r="H13" s="11">
        <v>1754457.8369999998</v>
      </c>
      <c r="I13" s="11">
        <v>474636.22800000012</v>
      </c>
      <c r="J13" s="11">
        <f t="shared" ref="J13:J46" si="5">SUM(G13:I13)</f>
        <v>3534149.6680000001</v>
      </c>
      <c r="K13" s="11">
        <f t="shared" si="3"/>
        <v>1834260.2969999998</v>
      </c>
      <c r="L13" s="11">
        <f t="shared" si="3"/>
        <v>1514776.4930000007</v>
      </c>
      <c r="M13" s="11">
        <f t="shared" si="3"/>
        <v>1122293.8360000001</v>
      </c>
      <c r="N13" s="11">
        <f t="shared" ref="N13:N45" si="6">SUM(K13:M13)</f>
        <v>4471330.6260000002</v>
      </c>
      <c r="O13" s="17">
        <f t="shared" si="2"/>
        <v>41.571337341361541</v>
      </c>
      <c r="P13" s="17">
        <f t="shared" si="2"/>
        <v>53.665710680335344</v>
      </c>
      <c r="Q13" s="17">
        <f t="shared" si="2"/>
        <v>29.721791749046815</v>
      </c>
      <c r="R13" s="17">
        <f t="shared" si="2"/>
        <v>44.146628786892364</v>
      </c>
    </row>
    <row r="14" spans="1:18">
      <c r="B14" s="19" t="s">
        <v>35</v>
      </c>
      <c r="C14" s="11">
        <v>103239.916</v>
      </c>
      <c r="D14" s="11">
        <v>109929.046</v>
      </c>
      <c r="E14" s="11">
        <v>37741.146000000008</v>
      </c>
      <c r="F14" s="11">
        <f t="shared" si="4"/>
        <v>250910.10800000001</v>
      </c>
      <c r="G14" s="11">
        <v>93192.005000000005</v>
      </c>
      <c r="H14" s="11">
        <v>109846.274</v>
      </c>
      <c r="I14" s="11">
        <v>31821.418999999994</v>
      </c>
      <c r="J14" s="11">
        <f t="shared" si="5"/>
        <v>234859.698</v>
      </c>
      <c r="K14" s="11">
        <f t="shared" si="3"/>
        <v>10047.910999999993</v>
      </c>
      <c r="L14" s="11">
        <f t="shared" si="3"/>
        <v>82.771999999997206</v>
      </c>
      <c r="M14" s="11">
        <f t="shared" si="3"/>
        <v>5919.7270000000135</v>
      </c>
      <c r="N14" s="11">
        <f t="shared" si="6"/>
        <v>16050.410000000003</v>
      </c>
      <c r="O14" s="17">
        <f t="shared" si="2"/>
        <v>90.26741652908747</v>
      </c>
      <c r="P14" s="17">
        <f t="shared" si="2"/>
        <v>99.924704158717077</v>
      </c>
      <c r="Q14" s="17">
        <f t="shared" si="2"/>
        <v>84.314925148271826</v>
      </c>
      <c r="R14" s="17">
        <f t="shared" si="2"/>
        <v>93.603123394295466</v>
      </c>
    </row>
    <row r="15" spans="1:18">
      <c r="B15" s="19" t="s">
        <v>36</v>
      </c>
      <c r="C15" s="11">
        <v>1563107.95</v>
      </c>
      <c r="D15" s="11">
        <v>2205439.0120000001</v>
      </c>
      <c r="E15" s="11">
        <v>789625.57899999991</v>
      </c>
      <c r="F15" s="11">
        <f t="shared" si="4"/>
        <v>4558172.5410000002</v>
      </c>
      <c r="G15" s="11">
        <v>1445006.601</v>
      </c>
      <c r="H15" s="11">
        <v>1885383.8299999998</v>
      </c>
      <c r="I15" s="11">
        <v>418113.23199999984</v>
      </c>
      <c r="J15" s="11">
        <f t="shared" si="5"/>
        <v>3748503.6629999997</v>
      </c>
      <c r="K15" s="11">
        <f t="shared" si="3"/>
        <v>118101.34899999993</v>
      </c>
      <c r="L15" s="11">
        <f t="shared" si="3"/>
        <v>320055.18200000026</v>
      </c>
      <c r="M15" s="11">
        <f t="shared" si="3"/>
        <v>371512.34700000007</v>
      </c>
      <c r="N15" s="11">
        <f t="shared" si="6"/>
        <v>809668.87800000026</v>
      </c>
      <c r="O15" s="17">
        <f t="shared" si="2"/>
        <v>92.444453436501306</v>
      </c>
      <c r="P15" s="17">
        <f t="shared" si="2"/>
        <v>85.487915092707169</v>
      </c>
      <c r="Q15" s="17">
        <f t="shared" si="2"/>
        <v>52.950821645052095</v>
      </c>
      <c r="R15" s="17">
        <f t="shared" si="2"/>
        <v>82.236984872398651</v>
      </c>
    </row>
    <row r="16" spans="1:18">
      <c r="B16" s="19" t="s">
        <v>37</v>
      </c>
      <c r="C16" s="11">
        <v>7574563.5870000003</v>
      </c>
      <c r="D16" s="11">
        <v>13749895.618999999</v>
      </c>
      <c r="E16" s="11">
        <v>4520825.8120000027</v>
      </c>
      <c r="F16" s="11">
        <f t="shared" si="4"/>
        <v>25845285.018000003</v>
      </c>
      <c r="G16" s="11">
        <v>6286035.1629999997</v>
      </c>
      <c r="H16" s="11">
        <v>12859959.687000003</v>
      </c>
      <c r="I16" s="11">
        <v>1982772.6079999991</v>
      </c>
      <c r="J16" s="11">
        <f t="shared" si="5"/>
        <v>21128767.458000001</v>
      </c>
      <c r="K16" s="11">
        <f t="shared" si="3"/>
        <v>1288528.4240000006</v>
      </c>
      <c r="L16" s="11">
        <f t="shared" si="3"/>
        <v>889935.9319999963</v>
      </c>
      <c r="M16" s="11">
        <f t="shared" si="3"/>
        <v>2538053.2040000036</v>
      </c>
      <c r="N16" s="11">
        <f t="shared" si="6"/>
        <v>4716517.5600000005</v>
      </c>
      <c r="O16" s="17">
        <f t="shared" si="2"/>
        <v>82.98874371836466</v>
      </c>
      <c r="P16" s="17">
        <f t="shared" si="2"/>
        <v>93.52768954281909</v>
      </c>
      <c r="Q16" s="17">
        <f t="shared" si="2"/>
        <v>43.858637568759264</v>
      </c>
      <c r="R16" s="17">
        <f t="shared" si="2"/>
        <v>81.750955515811981</v>
      </c>
    </row>
    <row r="17" spans="2:18" ht="14.25">
      <c r="B17" s="19" t="s">
        <v>38</v>
      </c>
      <c r="C17" s="11">
        <v>624803.27500000002</v>
      </c>
      <c r="D17" s="11">
        <v>712207.13600000006</v>
      </c>
      <c r="E17" s="11">
        <v>250207.74399999995</v>
      </c>
      <c r="F17" s="11">
        <f t="shared" si="4"/>
        <v>1587218.155</v>
      </c>
      <c r="G17" s="11">
        <v>581178.83299999998</v>
      </c>
      <c r="H17" s="11">
        <v>615199.005</v>
      </c>
      <c r="I17" s="11">
        <v>179899.47600000002</v>
      </c>
      <c r="J17" s="11">
        <f t="shared" si="5"/>
        <v>1376277.314</v>
      </c>
      <c r="K17" s="11">
        <f t="shared" si="3"/>
        <v>43624.442000000039</v>
      </c>
      <c r="L17" s="11">
        <f t="shared" si="3"/>
        <v>97008.131000000052</v>
      </c>
      <c r="M17" s="11">
        <f t="shared" si="3"/>
        <v>70308.267999999924</v>
      </c>
      <c r="N17" s="11">
        <f t="shared" si="6"/>
        <v>210940.84100000001</v>
      </c>
      <c r="O17" s="17">
        <f t="shared" si="2"/>
        <v>93.017891591557358</v>
      </c>
      <c r="P17" s="17">
        <f t="shared" si="2"/>
        <v>86.379225074206502</v>
      </c>
      <c r="Q17" s="17">
        <f t="shared" si="2"/>
        <v>71.900043189710416</v>
      </c>
      <c r="R17" s="17">
        <f t="shared" si="2"/>
        <v>86.710028464864678</v>
      </c>
    </row>
    <row r="18" spans="2:18">
      <c r="B18" s="19" t="s">
        <v>39</v>
      </c>
      <c r="C18" s="11">
        <v>81713149.82100001</v>
      </c>
      <c r="D18" s="11">
        <v>103968003.65999997</v>
      </c>
      <c r="E18" s="11">
        <v>28899220.282000035</v>
      </c>
      <c r="F18" s="11">
        <f t="shared" si="4"/>
        <v>214580373.76300001</v>
      </c>
      <c r="G18" s="11">
        <v>79597787.337000012</v>
      </c>
      <c r="H18" s="11">
        <v>98251090.256999999</v>
      </c>
      <c r="I18" s="11">
        <v>21299050.469999999</v>
      </c>
      <c r="J18" s="11">
        <f t="shared" si="5"/>
        <v>199147928.06400001</v>
      </c>
      <c r="K18" s="11">
        <f t="shared" si="3"/>
        <v>2115362.4839999974</v>
      </c>
      <c r="L18" s="11">
        <f t="shared" si="3"/>
        <v>5716913.4029999673</v>
      </c>
      <c r="M18" s="11">
        <f t="shared" si="3"/>
        <v>7600169.8120000362</v>
      </c>
      <c r="N18" s="11">
        <f t="shared" si="6"/>
        <v>15432445.699000001</v>
      </c>
      <c r="O18" s="17">
        <f t="shared" si="2"/>
        <v>97.411233701510852</v>
      </c>
      <c r="P18" s="17">
        <f t="shared" si="2"/>
        <v>94.501276160215951</v>
      </c>
      <c r="Q18" s="17">
        <f t="shared" si="2"/>
        <v>73.70112502054657</v>
      </c>
      <c r="R18" s="17">
        <f t="shared" si="2"/>
        <v>92.80808145294553</v>
      </c>
    </row>
    <row r="19" spans="2:18">
      <c r="B19" s="19" t="s">
        <v>40</v>
      </c>
      <c r="C19" s="11">
        <v>11213818.396000002</v>
      </c>
      <c r="D19" s="11">
        <v>15025878.140000001</v>
      </c>
      <c r="E19" s="11">
        <v>5813393.9139999971</v>
      </c>
      <c r="F19" s="11">
        <f t="shared" si="4"/>
        <v>32053090.449999999</v>
      </c>
      <c r="G19" s="11">
        <v>10507509.771</v>
      </c>
      <c r="H19" s="11">
        <v>13466014.970999999</v>
      </c>
      <c r="I19" s="11">
        <v>3206055.2750000022</v>
      </c>
      <c r="J19" s="11">
        <f t="shared" si="5"/>
        <v>27179580.017000001</v>
      </c>
      <c r="K19" s="11">
        <f>+C19-G19</f>
        <v>706308.62500000186</v>
      </c>
      <c r="L19" s="11">
        <f>+D19-H19</f>
        <v>1559863.1690000016</v>
      </c>
      <c r="M19" s="11">
        <f>+E19-I19</f>
        <v>2607338.6389999948</v>
      </c>
      <c r="N19" s="11">
        <f>SUM(K19:M19)</f>
        <v>4873510.4329999983</v>
      </c>
      <c r="O19" s="17">
        <f>+G19/C19*100</f>
        <v>93.701444057164835</v>
      </c>
      <c r="P19" s="17">
        <f>+H19/D19*100</f>
        <v>89.61882191199507</v>
      </c>
      <c r="Q19" s="17">
        <f>+I19/E19*100</f>
        <v>55.14945868847937</v>
      </c>
      <c r="R19" s="17">
        <f>+J19/F19*100</f>
        <v>84.795505317647155</v>
      </c>
    </row>
    <row r="20" spans="2:18">
      <c r="B20" s="19" t="s">
        <v>41</v>
      </c>
      <c r="C20" s="11">
        <v>355824.04200000002</v>
      </c>
      <c r="D20" s="11">
        <v>424494.91799999995</v>
      </c>
      <c r="E20" s="11">
        <v>175973.45600000001</v>
      </c>
      <c r="F20" s="11">
        <f t="shared" si="4"/>
        <v>956292.41599999997</v>
      </c>
      <c r="G20" s="11">
        <v>275440.71899999998</v>
      </c>
      <c r="H20" s="11">
        <v>338254.61800000007</v>
      </c>
      <c r="I20" s="11">
        <v>73006.764999999898</v>
      </c>
      <c r="J20" s="11">
        <f t="shared" si="5"/>
        <v>686702.10199999996</v>
      </c>
      <c r="K20" s="11">
        <f t="shared" si="3"/>
        <v>80383.323000000033</v>
      </c>
      <c r="L20" s="11">
        <f t="shared" si="3"/>
        <v>86240.299999999872</v>
      </c>
      <c r="M20" s="11">
        <f t="shared" si="3"/>
        <v>102966.69100000011</v>
      </c>
      <c r="N20" s="11">
        <f t="shared" si="6"/>
        <v>269590.31400000001</v>
      </c>
      <c r="O20" s="17">
        <f t="shared" si="2"/>
        <v>77.409249091718195</v>
      </c>
      <c r="P20" s="17">
        <f t="shared" si="2"/>
        <v>79.68402062236234</v>
      </c>
      <c r="Q20" s="17">
        <f t="shared" si="2"/>
        <v>41.487373527516503</v>
      </c>
      <c r="R20" s="17">
        <f t="shared" si="2"/>
        <v>71.808799328593651</v>
      </c>
    </row>
    <row r="21" spans="2:18">
      <c r="B21" s="19" t="s">
        <v>42</v>
      </c>
      <c r="C21" s="11">
        <v>5649181.8140000002</v>
      </c>
      <c r="D21" s="11">
        <v>6637620.6909999987</v>
      </c>
      <c r="E21" s="11">
        <v>2616096.0040000007</v>
      </c>
      <c r="F21" s="11">
        <f t="shared" si="4"/>
        <v>14902898.509</v>
      </c>
      <c r="G21" s="11">
        <v>5167091.6880000001</v>
      </c>
      <c r="H21" s="11">
        <v>5458103.2169999992</v>
      </c>
      <c r="I21" s="11">
        <v>1108225.3880000021</v>
      </c>
      <c r="J21" s="11">
        <f t="shared" si="5"/>
        <v>11733420.293000001</v>
      </c>
      <c r="K21" s="11">
        <f t="shared" si="3"/>
        <v>482090.12600000016</v>
      </c>
      <c r="L21" s="11">
        <f t="shared" si="3"/>
        <v>1179517.4739999995</v>
      </c>
      <c r="M21" s="11">
        <f t="shared" si="3"/>
        <v>1507870.6159999985</v>
      </c>
      <c r="N21" s="11">
        <f t="shared" si="6"/>
        <v>3169478.2159999982</v>
      </c>
      <c r="O21" s="17">
        <f t="shared" si="2"/>
        <v>91.466195603666577</v>
      </c>
      <c r="P21" s="17">
        <f t="shared" si="2"/>
        <v>82.229815035991493</v>
      </c>
      <c r="Q21" s="17">
        <f t="shared" si="2"/>
        <v>42.361801184112885</v>
      </c>
      <c r="R21" s="17">
        <f t="shared" si="2"/>
        <v>78.732471310289597</v>
      </c>
    </row>
    <row r="22" spans="2:18">
      <c r="B22" s="19" t="s">
        <v>43</v>
      </c>
      <c r="C22" s="11">
        <v>10374034.345999999</v>
      </c>
      <c r="D22" s="11">
        <v>6498882.5739999991</v>
      </c>
      <c r="E22" s="11">
        <v>2965906.4980000034</v>
      </c>
      <c r="F22" s="11">
        <f t="shared" si="4"/>
        <v>19838823.418000001</v>
      </c>
      <c r="G22" s="11">
        <v>6675752.8039999995</v>
      </c>
      <c r="H22" s="11">
        <v>4207590.7929999996</v>
      </c>
      <c r="I22" s="11">
        <v>1696701.4630000014</v>
      </c>
      <c r="J22" s="11">
        <f t="shared" si="5"/>
        <v>12580045.060000001</v>
      </c>
      <c r="K22" s="11">
        <f t="shared" si="3"/>
        <v>3698281.5419999994</v>
      </c>
      <c r="L22" s="11">
        <f t="shared" si="3"/>
        <v>2291291.7809999995</v>
      </c>
      <c r="M22" s="11">
        <f t="shared" si="3"/>
        <v>1269205.035000002</v>
      </c>
      <c r="N22" s="11">
        <f t="shared" si="6"/>
        <v>7258778.3580000009</v>
      </c>
      <c r="O22" s="17">
        <f t="shared" si="2"/>
        <v>64.350594776795049</v>
      </c>
      <c r="P22" s="17">
        <f t="shared" si="2"/>
        <v>64.743296175765011</v>
      </c>
      <c r="Q22" s="17">
        <f t="shared" si="2"/>
        <v>57.206842634592029</v>
      </c>
      <c r="R22" s="17">
        <f t="shared" si="2"/>
        <v>63.411245692050343</v>
      </c>
    </row>
    <row r="23" spans="2:18">
      <c r="B23" s="19" t="s">
        <v>44</v>
      </c>
      <c r="C23" s="11">
        <v>3136214.4649999999</v>
      </c>
      <c r="D23" s="11">
        <v>2978938.2460000003</v>
      </c>
      <c r="E23" s="11">
        <v>983957.91099999938</v>
      </c>
      <c r="F23" s="11">
        <f t="shared" si="4"/>
        <v>7099110.6219999995</v>
      </c>
      <c r="G23" s="11">
        <v>2605597.3339999998</v>
      </c>
      <c r="H23" s="11">
        <v>2962476.7190000005</v>
      </c>
      <c r="I23" s="11">
        <v>490517.94799999986</v>
      </c>
      <c r="J23" s="11">
        <f t="shared" si="5"/>
        <v>6058592.0010000002</v>
      </c>
      <c r="K23" s="11">
        <f t="shared" si="3"/>
        <v>530617.13100000005</v>
      </c>
      <c r="L23" s="11">
        <f t="shared" si="3"/>
        <v>16461.526999999769</v>
      </c>
      <c r="M23" s="11">
        <f t="shared" si="3"/>
        <v>493439.96299999952</v>
      </c>
      <c r="N23" s="11">
        <f t="shared" si="6"/>
        <v>1040518.6209999993</v>
      </c>
      <c r="O23" s="17">
        <f t="shared" si="2"/>
        <v>83.080967933741107</v>
      </c>
      <c r="P23" s="17">
        <f t="shared" si="2"/>
        <v>99.44740287845498</v>
      </c>
      <c r="Q23" s="17">
        <f t="shared" si="2"/>
        <v>49.851517276941756</v>
      </c>
      <c r="R23" s="17">
        <f t="shared" si="2"/>
        <v>85.342972149561191</v>
      </c>
    </row>
    <row r="24" spans="2:18">
      <c r="B24" s="19" t="s">
        <v>45</v>
      </c>
      <c r="C24" s="11">
        <v>13918992.450999999</v>
      </c>
      <c r="D24" s="11">
        <v>25645179.836999994</v>
      </c>
      <c r="E24" s="11">
        <v>8632073.1579999998</v>
      </c>
      <c r="F24" s="11">
        <f t="shared" si="4"/>
        <v>48196245.445999995</v>
      </c>
      <c r="G24" s="11">
        <v>12694090.912</v>
      </c>
      <c r="H24" s="11">
        <v>24573989.535999998</v>
      </c>
      <c r="I24" s="11">
        <v>5618663.4360000044</v>
      </c>
      <c r="J24" s="11">
        <f t="shared" si="5"/>
        <v>42886743.884000003</v>
      </c>
      <c r="K24" s="11">
        <f t="shared" si="3"/>
        <v>1224901.5389999989</v>
      </c>
      <c r="L24" s="11">
        <f t="shared" si="3"/>
        <v>1071190.3009999953</v>
      </c>
      <c r="M24" s="11">
        <f t="shared" si="3"/>
        <v>3013409.7219999954</v>
      </c>
      <c r="N24" s="11">
        <f t="shared" si="6"/>
        <v>5309501.5619999897</v>
      </c>
      <c r="O24" s="17">
        <f t="shared" si="2"/>
        <v>91.199783006477617</v>
      </c>
      <c r="P24" s="17">
        <f t="shared" si="2"/>
        <v>95.823034551489016</v>
      </c>
      <c r="Q24" s="17">
        <f t="shared" si="2"/>
        <v>65.09054468326373</v>
      </c>
      <c r="R24" s="17">
        <f t="shared" si="2"/>
        <v>88.983578465777256</v>
      </c>
    </row>
    <row r="25" spans="2:18">
      <c r="B25" s="19" t="s">
        <v>46</v>
      </c>
      <c r="C25" s="11">
        <v>776915.31699999992</v>
      </c>
      <c r="D25" s="11">
        <v>1456885.7579999999</v>
      </c>
      <c r="E25" s="11">
        <v>346856.83900000015</v>
      </c>
      <c r="F25" s="11">
        <f t="shared" si="4"/>
        <v>2580657.9139999999</v>
      </c>
      <c r="G25" s="11">
        <v>604377.10599999991</v>
      </c>
      <c r="H25" s="11">
        <v>383511.09568000003</v>
      </c>
      <c r="I25" s="11">
        <v>100253.45232000016</v>
      </c>
      <c r="J25" s="11">
        <f t="shared" si="5"/>
        <v>1088141.6540000001</v>
      </c>
      <c r="K25" s="11">
        <f t="shared" si="3"/>
        <v>172538.21100000001</v>
      </c>
      <c r="L25" s="11">
        <f t="shared" si="3"/>
        <v>1073374.6623199999</v>
      </c>
      <c r="M25" s="11">
        <f t="shared" si="3"/>
        <v>246603.38668</v>
      </c>
      <c r="N25" s="11">
        <f t="shared" si="6"/>
        <v>1492516.2599999998</v>
      </c>
      <c r="O25" s="17">
        <f t="shared" si="2"/>
        <v>77.791889640399503</v>
      </c>
      <c r="P25" s="17">
        <f t="shared" si="2"/>
        <v>26.324033547179482</v>
      </c>
      <c r="Q25" s="17">
        <f t="shared" si="2"/>
        <v>28.903409432270156</v>
      </c>
      <c r="R25" s="17">
        <f t="shared" si="2"/>
        <v>42.165280725386381</v>
      </c>
    </row>
    <row r="26" spans="2:18">
      <c r="B26" s="19" t="s">
        <v>47</v>
      </c>
      <c r="C26" s="11">
        <v>35663982.262000002</v>
      </c>
      <c r="D26" s="11">
        <v>48055336.387999989</v>
      </c>
      <c r="E26" s="11">
        <v>13950831.644000009</v>
      </c>
      <c r="F26" s="11">
        <f t="shared" si="4"/>
        <v>97670150.294</v>
      </c>
      <c r="G26" s="11">
        <v>34968754.216999993</v>
      </c>
      <c r="H26" s="11">
        <v>47382161.235000014</v>
      </c>
      <c r="I26" s="11">
        <v>11589371.048999995</v>
      </c>
      <c r="J26" s="11">
        <f t="shared" si="5"/>
        <v>93940286.501000002</v>
      </c>
      <c r="K26" s="11">
        <f t="shared" si="3"/>
        <v>695228.04500000924</v>
      </c>
      <c r="L26" s="11">
        <f t="shared" si="3"/>
        <v>673175.15299997479</v>
      </c>
      <c r="M26" s="11">
        <f t="shared" si="3"/>
        <v>2361460.5950000137</v>
      </c>
      <c r="N26" s="11">
        <f t="shared" si="6"/>
        <v>3729863.7929999977</v>
      </c>
      <c r="O26" s="17">
        <f t="shared" si="2"/>
        <v>98.050615772819143</v>
      </c>
      <c r="P26" s="17">
        <f t="shared" si="2"/>
        <v>98.599166703225748</v>
      </c>
      <c r="Q26" s="17">
        <f t="shared" si="2"/>
        <v>83.072976183354385</v>
      </c>
      <c r="R26" s="17">
        <f t="shared" si="2"/>
        <v>96.181163045441608</v>
      </c>
    </row>
    <row r="27" spans="2:18">
      <c r="B27" s="19" t="s">
        <v>48</v>
      </c>
      <c r="C27" s="11">
        <v>3387880.648</v>
      </c>
      <c r="D27" s="11">
        <v>4558832.2149999999</v>
      </c>
      <c r="E27" s="11">
        <v>1606035.4550000001</v>
      </c>
      <c r="F27" s="11">
        <f t="shared" si="4"/>
        <v>9552748.318</v>
      </c>
      <c r="G27" s="11">
        <v>3265507.6150000002</v>
      </c>
      <c r="H27" s="11">
        <v>4301736.0379999997</v>
      </c>
      <c r="I27" s="11">
        <v>1364482.4399999985</v>
      </c>
      <c r="J27" s="11">
        <f t="shared" si="5"/>
        <v>8931726.0929999985</v>
      </c>
      <c r="K27" s="11">
        <f t="shared" si="3"/>
        <v>122373.03299999982</v>
      </c>
      <c r="L27" s="11">
        <f t="shared" si="3"/>
        <v>257096.17700000014</v>
      </c>
      <c r="M27" s="11">
        <f t="shared" si="3"/>
        <v>241553.01500000153</v>
      </c>
      <c r="N27" s="11">
        <f t="shared" si="6"/>
        <v>621022.22500000149</v>
      </c>
      <c r="O27" s="17">
        <f t="shared" si="2"/>
        <v>96.387917824902075</v>
      </c>
      <c r="P27" s="17">
        <f t="shared" si="2"/>
        <v>94.360481700684829</v>
      </c>
      <c r="Q27" s="17">
        <f t="shared" si="2"/>
        <v>84.959671080237669</v>
      </c>
      <c r="R27" s="17">
        <f t="shared" si="2"/>
        <v>93.49902034129984</v>
      </c>
    </row>
    <row r="28" spans="2:18">
      <c r="B28" s="6" t="s">
        <v>49</v>
      </c>
      <c r="C28" s="11">
        <v>2733466.392</v>
      </c>
      <c r="D28" s="11">
        <v>3851291.3930000002</v>
      </c>
      <c r="E28" s="11">
        <v>1186888.0580000002</v>
      </c>
      <c r="F28" s="11">
        <f t="shared" si="4"/>
        <v>7771645.8430000003</v>
      </c>
      <c r="G28" s="11">
        <v>1651855.86916</v>
      </c>
      <c r="H28" s="11">
        <v>2456082.1618400002</v>
      </c>
      <c r="I28" s="11">
        <v>593297.96</v>
      </c>
      <c r="J28" s="11">
        <f t="shared" si="5"/>
        <v>4701235.9910000004</v>
      </c>
      <c r="K28" s="11">
        <f t="shared" si="3"/>
        <v>1081610.52284</v>
      </c>
      <c r="L28" s="11">
        <f t="shared" si="3"/>
        <v>1395209.23116</v>
      </c>
      <c r="M28" s="11">
        <f t="shared" si="3"/>
        <v>593590.09800000023</v>
      </c>
      <c r="N28" s="11">
        <f t="shared" si="6"/>
        <v>3070409.852</v>
      </c>
      <c r="O28" s="17">
        <f t="shared" si="2"/>
        <v>60.430809538923356</v>
      </c>
      <c r="P28" s="17">
        <f t="shared" si="2"/>
        <v>63.772950712171685</v>
      </c>
      <c r="Q28" s="17">
        <f t="shared" si="2"/>
        <v>49.987693110650525</v>
      </c>
      <c r="R28" s="17">
        <f t="shared" si="2"/>
        <v>60.49215424856822</v>
      </c>
    </row>
    <row r="29" spans="2:18">
      <c r="B29" s="6" t="s">
        <v>50</v>
      </c>
      <c r="C29" s="11">
        <v>34572013.013000004</v>
      </c>
      <c r="D29" s="11">
        <v>47499698.883999996</v>
      </c>
      <c r="E29" s="11">
        <v>17981023.083000004</v>
      </c>
      <c r="F29" s="11">
        <f t="shared" si="4"/>
        <v>100052734.98</v>
      </c>
      <c r="G29" s="11">
        <v>34130147.333999999</v>
      </c>
      <c r="H29" s="11">
        <v>47282516.844000004</v>
      </c>
      <c r="I29" s="11">
        <v>16039340.126999989</v>
      </c>
      <c r="J29" s="11">
        <f t="shared" si="5"/>
        <v>97452004.304999992</v>
      </c>
      <c r="K29" s="11">
        <f t="shared" si="3"/>
        <v>441865.67900000513</v>
      </c>
      <c r="L29" s="11">
        <f t="shared" si="3"/>
        <v>217182.03999999166</v>
      </c>
      <c r="M29" s="11">
        <f t="shared" si="3"/>
        <v>1941682.9560000151</v>
      </c>
      <c r="N29" s="11">
        <f t="shared" si="6"/>
        <v>2600730.6750000119</v>
      </c>
      <c r="O29" s="17">
        <f t="shared" si="2"/>
        <v>98.721897741870421</v>
      </c>
      <c r="P29" s="17">
        <f t="shared" si="2"/>
        <v>99.542771754131792</v>
      </c>
      <c r="Q29" s="17">
        <f t="shared" si="2"/>
        <v>89.20148788510393</v>
      </c>
      <c r="R29" s="17">
        <f t="shared" si="2"/>
        <v>97.400640096925002</v>
      </c>
    </row>
    <row r="30" spans="2:18">
      <c r="B30" s="6" t="s">
        <v>51</v>
      </c>
      <c r="C30" s="11">
        <v>59028111.287999988</v>
      </c>
      <c r="D30" s="11">
        <v>87980170.089000016</v>
      </c>
      <c r="E30" s="11">
        <v>31952858.415999979</v>
      </c>
      <c r="F30" s="11">
        <f t="shared" si="4"/>
        <v>178961139.79299998</v>
      </c>
      <c r="G30" s="11">
        <v>57556937.541000001</v>
      </c>
      <c r="H30" s="11">
        <v>87061278.734999985</v>
      </c>
      <c r="I30" s="11">
        <v>27540081.923000038</v>
      </c>
      <c r="J30" s="11">
        <f t="shared" si="5"/>
        <v>172158298.19900003</v>
      </c>
      <c r="K30" s="11">
        <f t="shared" si="3"/>
        <v>1471173.7469999865</v>
      </c>
      <c r="L30" s="11">
        <f t="shared" si="3"/>
        <v>918891.35400003195</v>
      </c>
      <c r="M30" s="11">
        <f t="shared" si="3"/>
        <v>4412776.4929999411</v>
      </c>
      <c r="N30" s="11">
        <f t="shared" si="6"/>
        <v>6802841.5939999595</v>
      </c>
      <c r="O30" s="17">
        <f t="shared" si="2"/>
        <v>97.507672675105454</v>
      </c>
      <c r="P30" s="17">
        <f t="shared" si="2"/>
        <v>98.955569927779763</v>
      </c>
      <c r="Q30" s="17">
        <f t="shared" si="2"/>
        <v>86.189728519592151</v>
      </c>
      <c r="R30" s="17">
        <f t="shared" si="2"/>
        <v>96.198704589237281</v>
      </c>
    </row>
    <row r="31" spans="2:18">
      <c r="B31" s="6" t="s">
        <v>52</v>
      </c>
      <c r="C31" s="11">
        <v>4927913.6490000002</v>
      </c>
      <c r="D31" s="11">
        <v>5680321.0360000003</v>
      </c>
      <c r="E31" s="11">
        <v>1892590.061999999</v>
      </c>
      <c r="F31" s="11">
        <f t="shared" si="4"/>
        <v>12500824.747</v>
      </c>
      <c r="G31" s="11">
        <v>4241173.0290000001</v>
      </c>
      <c r="H31" s="11">
        <v>3928821.2590000005</v>
      </c>
      <c r="I31" s="11">
        <v>1019377.2999999989</v>
      </c>
      <c r="J31" s="11">
        <f t="shared" si="5"/>
        <v>9189371.5879999995</v>
      </c>
      <c r="K31" s="11">
        <f t="shared" si="3"/>
        <v>686740.62000000011</v>
      </c>
      <c r="L31" s="11">
        <f t="shared" si="3"/>
        <v>1751499.7769999998</v>
      </c>
      <c r="M31" s="11">
        <f t="shared" si="3"/>
        <v>873212.7620000001</v>
      </c>
      <c r="N31" s="11">
        <f t="shared" si="6"/>
        <v>3311453.159</v>
      </c>
      <c r="O31" s="17">
        <f t="shared" si="2"/>
        <v>86.064272450485063</v>
      </c>
      <c r="P31" s="17">
        <f t="shared" si="2"/>
        <v>69.165479100572441</v>
      </c>
      <c r="Q31" s="17">
        <f t="shared" si="2"/>
        <v>53.861494914686894</v>
      </c>
      <c r="R31" s="17">
        <f t="shared" si="2"/>
        <v>73.510122523758312</v>
      </c>
    </row>
    <row r="32" spans="2:18">
      <c r="B32" s="6" t="s">
        <v>53</v>
      </c>
      <c r="C32" s="11">
        <v>25570647.280999999</v>
      </c>
      <c r="D32" s="11">
        <v>37083920.819000006</v>
      </c>
      <c r="E32" s="11">
        <v>8424525.4770000055</v>
      </c>
      <c r="F32" s="11">
        <f t="shared" si="4"/>
        <v>71079093.577000022</v>
      </c>
      <c r="G32" s="11">
        <v>24140393.707000002</v>
      </c>
      <c r="H32" s="11">
        <v>36587122.277000003</v>
      </c>
      <c r="I32" s="11">
        <v>4012406.3769999966</v>
      </c>
      <c r="J32" s="11">
        <f t="shared" si="5"/>
        <v>64739922.361000001</v>
      </c>
      <c r="K32" s="11">
        <f t="shared" si="3"/>
        <v>1430253.5739999972</v>
      </c>
      <c r="L32" s="11">
        <f t="shared" si="3"/>
        <v>496798.54200000316</v>
      </c>
      <c r="M32" s="11">
        <f t="shared" si="3"/>
        <v>4412119.1000000089</v>
      </c>
      <c r="N32" s="11">
        <f t="shared" si="6"/>
        <v>6339171.2160000093</v>
      </c>
      <c r="O32" s="17">
        <f t="shared" si="2"/>
        <v>94.406658704088684</v>
      </c>
      <c r="P32" s="17">
        <f t="shared" si="2"/>
        <v>98.660339761739905</v>
      </c>
      <c r="Q32" s="17">
        <f t="shared" si="2"/>
        <v>47.627684051218807</v>
      </c>
      <c r="R32" s="17">
        <f t="shared" si="2"/>
        <v>91.081524964675026</v>
      </c>
    </row>
    <row r="33" spans="1:18">
      <c r="B33" s="6" t="s">
        <v>54</v>
      </c>
      <c r="C33" s="11">
        <v>557830.43500000006</v>
      </c>
      <c r="D33" s="11">
        <v>1104998.233</v>
      </c>
      <c r="E33" s="11">
        <v>581147.18099999987</v>
      </c>
      <c r="F33" s="11">
        <f t="shared" si="4"/>
        <v>2243975.8489999999</v>
      </c>
      <c r="G33" s="11">
        <v>500052.06300000008</v>
      </c>
      <c r="H33" s="11">
        <v>862371.96099999989</v>
      </c>
      <c r="I33" s="11">
        <v>94361.58899999992</v>
      </c>
      <c r="J33" s="11">
        <f t="shared" si="5"/>
        <v>1456785.6129999999</v>
      </c>
      <c r="K33" s="11">
        <f t="shared" si="3"/>
        <v>57778.371999999974</v>
      </c>
      <c r="L33" s="11">
        <f t="shared" si="3"/>
        <v>242626.27200000011</v>
      </c>
      <c r="M33" s="11">
        <f t="shared" si="3"/>
        <v>486785.59199999995</v>
      </c>
      <c r="N33" s="11">
        <f t="shared" si="6"/>
        <v>787190.23600000003</v>
      </c>
      <c r="O33" s="17">
        <f t="shared" si="2"/>
        <v>89.642305551148354</v>
      </c>
      <c r="P33" s="17">
        <f t="shared" si="2"/>
        <v>78.042836200625842</v>
      </c>
      <c r="Q33" s="17">
        <f t="shared" si="2"/>
        <v>16.237124102990347</v>
      </c>
      <c r="R33" s="17">
        <f t="shared" si="2"/>
        <v>64.919843662720282</v>
      </c>
    </row>
    <row r="34" spans="1:18">
      <c r="B34" s="6" t="s">
        <v>55</v>
      </c>
      <c r="C34" s="11">
        <v>1151144.8089999999</v>
      </c>
      <c r="D34" s="11">
        <v>2214350.6540000001</v>
      </c>
      <c r="E34" s="11">
        <v>719581.78399999999</v>
      </c>
      <c r="F34" s="11">
        <f t="shared" si="4"/>
        <v>4085077.247</v>
      </c>
      <c r="G34" s="11">
        <v>1029252.3940000001</v>
      </c>
      <c r="H34" s="11">
        <v>1948439.0379999999</v>
      </c>
      <c r="I34" s="11">
        <v>297606.92200000025</v>
      </c>
      <c r="J34" s="11">
        <f t="shared" si="5"/>
        <v>3275298.3540000003</v>
      </c>
      <c r="K34" s="11">
        <f t="shared" si="3"/>
        <v>121892.4149999998</v>
      </c>
      <c r="L34" s="11">
        <f t="shared" si="3"/>
        <v>265911.61600000015</v>
      </c>
      <c r="M34" s="11">
        <f t="shared" si="3"/>
        <v>421974.86199999973</v>
      </c>
      <c r="N34" s="11">
        <f t="shared" si="6"/>
        <v>809778.89299999969</v>
      </c>
      <c r="O34" s="17">
        <f t="shared" si="2"/>
        <v>89.411200567729807</v>
      </c>
      <c r="P34" s="17">
        <f t="shared" si="2"/>
        <v>87.991440492062196</v>
      </c>
      <c r="Q34" s="17">
        <f t="shared" si="2"/>
        <v>41.358317930960894</v>
      </c>
      <c r="R34" s="17">
        <f t="shared" si="2"/>
        <v>80.177146133657928</v>
      </c>
    </row>
    <row r="35" spans="1:18">
      <c r="B35" s="6" t="s">
        <v>56</v>
      </c>
      <c r="C35" s="11">
        <v>15418266.876</v>
      </c>
      <c r="D35" s="11">
        <v>13080260.161999999</v>
      </c>
      <c r="E35" s="11">
        <v>2907245.2350000031</v>
      </c>
      <c r="F35" s="11">
        <f t="shared" si="4"/>
        <v>31405772.273000002</v>
      </c>
      <c r="G35" s="11">
        <v>5525869.6969999997</v>
      </c>
      <c r="H35" s="11">
        <v>8812133.382000003</v>
      </c>
      <c r="I35" s="11">
        <v>1289184.0249999985</v>
      </c>
      <c r="J35" s="11">
        <f t="shared" si="5"/>
        <v>15627187.104000002</v>
      </c>
      <c r="K35" s="11">
        <f t="shared" si="3"/>
        <v>9892397.1790000014</v>
      </c>
      <c r="L35" s="11">
        <f t="shared" si="3"/>
        <v>4268126.7799999956</v>
      </c>
      <c r="M35" s="11">
        <f t="shared" si="3"/>
        <v>1618061.2100000046</v>
      </c>
      <c r="N35" s="11">
        <f t="shared" si="6"/>
        <v>15778585.169000002</v>
      </c>
      <c r="O35" s="17">
        <f t="shared" si="2"/>
        <v>35.839759043226458</v>
      </c>
      <c r="P35" s="17">
        <f t="shared" si="2"/>
        <v>67.369710333441944</v>
      </c>
      <c r="Q35" s="17">
        <f t="shared" si="2"/>
        <v>44.343834826166535</v>
      </c>
      <c r="R35" s="17">
        <f t="shared" si="2"/>
        <v>49.758964588286595</v>
      </c>
    </row>
    <row r="36" spans="1:18">
      <c r="B36" s="20" t="s">
        <v>57</v>
      </c>
      <c r="C36" s="11">
        <v>1203741.473</v>
      </c>
      <c r="D36" s="11">
        <v>1652624.8330000003</v>
      </c>
      <c r="E36" s="11">
        <v>563558.24799999967</v>
      </c>
      <c r="F36" s="11">
        <f t="shared" si="4"/>
        <v>3419924.554</v>
      </c>
      <c r="G36" s="11">
        <v>973875.07400000002</v>
      </c>
      <c r="H36" s="11">
        <v>1125799.8199999998</v>
      </c>
      <c r="I36" s="11">
        <v>246887.21700000018</v>
      </c>
      <c r="J36" s="11">
        <f t="shared" si="5"/>
        <v>2346562.111</v>
      </c>
      <c r="K36" s="11">
        <f t="shared" si="3"/>
        <v>229866.39899999998</v>
      </c>
      <c r="L36" s="11">
        <f t="shared" si="3"/>
        <v>526825.0130000005</v>
      </c>
      <c r="M36" s="11">
        <f t="shared" si="3"/>
        <v>316671.03099999949</v>
      </c>
      <c r="N36" s="11">
        <f t="shared" si="6"/>
        <v>1073362.443</v>
      </c>
      <c r="O36" s="17">
        <f t="shared" si="2"/>
        <v>80.90400603818027</v>
      </c>
      <c r="P36" s="17">
        <f t="shared" si="2"/>
        <v>68.121923229021192</v>
      </c>
      <c r="Q36" s="17">
        <f t="shared" si="2"/>
        <v>43.808642296723214</v>
      </c>
      <c r="R36" s="17">
        <f t="shared" si="2"/>
        <v>68.614440872838045</v>
      </c>
    </row>
    <row r="37" spans="1:18">
      <c r="B37" s="6" t="s">
        <v>58</v>
      </c>
      <c r="C37" s="11">
        <v>425341.61800000002</v>
      </c>
      <c r="D37" s="11">
        <v>797988.32900000014</v>
      </c>
      <c r="E37" s="11">
        <v>267842.84100000001</v>
      </c>
      <c r="F37" s="11">
        <f t="shared" si="4"/>
        <v>1491172.7880000002</v>
      </c>
      <c r="G37" s="11">
        <v>377300.28800000006</v>
      </c>
      <c r="H37" s="11">
        <v>624903.08399999992</v>
      </c>
      <c r="I37" s="11">
        <v>74669.679000000004</v>
      </c>
      <c r="J37" s="11">
        <f t="shared" si="5"/>
        <v>1076873.051</v>
      </c>
      <c r="K37" s="11">
        <f t="shared" si="3"/>
        <v>48041.329999999958</v>
      </c>
      <c r="L37" s="11">
        <f t="shared" si="3"/>
        <v>173085.24500000023</v>
      </c>
      <c r="M37" s="11">
        <f t="shared" si="3"/>
        <v>193173.16200000001</v>
      </c>
      <c r="N37" s="11">
        <f t="shared" si="6"/>
        <v>414299.7370000002</v>
      </c>
      <c r="O37" s="17">
        <f t="shared" si="2"/>
        <v>88.705236457721853</v>
      </c>
      <c r="P37" s="17">
        <f t="shared" si="2"/>
        <v>78.309802448251062</v>
      </c>
      <c r="Q37" s="17">
        <f t="shared" si="2"/>
        <v>27.878168675787009</v>
      </c>
      <c r="R37" s="17">
        <f t="shared" si="2"/>
        <v>72.216517070723256</v>
      </c>
    </row>
    <row r="38" spans="1:18">
      <c r="B38" s="6" t="s">
        <v>59</v>
      </c>
      <c r="C38" s="11">
        <v>8791373.1190000009</v>
      </c>
      <c r="D38" s="11">
        <v>8640684.9669999983</v>
      </c>
      <c r="E38" s="11">
        <v>7530305.3229999989</v>
      </c>
      <c r="F38" s="11">
        <f t="shared" si="4"/>
        <v>24962363.408999998</v>
      </c>
      <c r="G38" s="11">
        <v>7250305.4168400001</v>
      </c>
      <c r="H38" s="11">
        <v>6750955.4354799986</v>
      </c>
      <c r="I38" s="11">
        <v>1259646.1246800013</v>
      </c>
      <c r="J38" s="11">
        <f t="shared" si="5"/>
        <v>15260906.977</v>
      </c>
      <c r="K38" s="11">
        <f t="shared" si="3"/>
        <v>1541067.7021600008</v>
      </c>
      <c r="L38" s="11">
        <f t="shared" si="3"/>
        <v>1889729.5315199997</v>
      </c>
      <c r="M38" s="11">
        <f t="shared" si="3"/>
        <v>6270659.1983199976</v>
      </c>
      <c r="N38" s="11">
        <f t="shared" si="6"/>
        <v>9701456.4319999982</v>
      </c>
      <c r="O38" s="17">
        <f t="shared" si="2"/>
        <v>82.470682550949519</v>
      </c>
      <c r="P38" s="17">
        <f t="shared" si="2"/>
        <v>78.129864255702586</v>
      </c>
      <c r="Q38" s="17">
        <f t="shared" si="2"/>
        <v>16.727689922912326</v>
      </c>
      <c r="R38" s="17">
        <f t="shared" si="2"/>
        <v>61.135665429411191</v>
      </c>
    </row>
    <row r="39" spans="1:18">
      <c r="B39" s="6" t="s">
        <v>60</v>
      </c>
      <c r="C39" s="11">
        <v>709</v>
      </c>
      <c r="D39" s="11">
        <v>873</v>
      </c>
      <c r="E39" s="11">
        <v>201.99900000000002</v>
      </c>
      <c r="F39" s="11">
        <f t="shared" si="4"/>
        <v>1783.999</v>
      </c>
      <c r="G39" s="11">
        <v>651.25</v>
      </c>
      <c r="H39" s="11">
        <v>871.94</v>
      </c>
      <c r="I39" s="11">
        <v>150.43899999999985</v>
      </c>
      <c r="J39" s="11">
        <f t="shared" si="5"/>
        <v>1673.6289999999999</v>
      </c>
      <c r="K39" s="11">
        <f t="shared" si="3"/>
        <v>57.75</v>
      </c>
      <c r="L39" s="11">
        <f t="shared" si="3"/>
        <v>1.0599999999999454</v>
      </c>
      <c r="M39" s="11">
        <f t="shared" si="3"/>
        <v>51.560000000000173</v>
      </c>
      <c r="N39" s="11">
        <f t="shared" si="6"/>
        <v>110.37000000000012</v>
      </c>
      <c r="O39" s="17">
        <f t="shared" si="2"/>
        <v>91.854724964739063</v>
      </c>
      <c r="P39" s="17">
        <f t="shared" si="2"/>
        <v>99.878579610538381</v>
      </c>
      <c r="Q39" s="17">
        <f t="shared" si="2"/>
        <v>74.47512116396608</v>
      </c>
      <c r="R39" s="17">
        <f t="shared" si="2"/>
        <v>93.813337339314657</v>
      </c>
    </row>
    <row r="40" spans="1:18">
      <c r="B40" s="6" t="s">
        <v>61</v>
      </c>
      <c r="C40" s="11">
        <v>6223918.6310000001</v>
      </c>
      <c r="D40" s="11">
        <v>7662933.3280000007</v>
      </c>
      <c r="E40" s="11">
        <v>2219145.1290000007</v>
      </c>
      <c r="F40" s="11">
        <f t="shared" si="4"/>
        <v>16105997.088000001</v>
      </c>
      <c r="G40" s="11">
        <v>6219970.8659999995</v>
      </c>
      <c r="H40" s="11">
        <v>7618035.4709999999</v>
      </c>
      <c r="I40" s="11">
        <v>857432.01400000043</v>
      </c>
      <c r="J40" s="11">
        <f t="shared" si="5"/>
        <v>14695438.351</v>
      </c>
      <c r="K40" s="11">
        <f t="shared" si="3"/>
        <v>3947.765000000596</v>
      </c>
      <c r="L40" s="11">
        <f t="shared" si="3"/>
        <v>44897.857000000775</v>
      </c>
      <c r="M40" s="11">
        <f t="shared" si="3"/>
        <v>1361713.1150000002</v>
      </c>
      <c r="N40" s="11">
        <f t="shared" si="6"/>
        <v>1410558.7370000016</v>
      </c>
      <c r="O40" s="17">
        <f t="shared" si="2"/>
        <v>99.936571069866858</v>
      </c>
      <c r="P40" s="17">
        <f t="shared" si="2"/>
        <v>99.414090465384248</v>
      </c>
      <c r="Q40" s="17">
        <f t="shared" si="2"/>
        <v>38.637942277636419</v>
      </c>
      <c r="R40" s="17">
        <f t="shared" si="2"/>
        <v>91.242027865192171</v>
      </c>
    </row>
    <row r="41" spans="1:18">
      <c r="B41" s="6" t="s">
        <v>62</v>
      </c>
      <c r="C41" s="11">
        <v>295477.245</v>
      </c>
      <c r="D41" s="11">
        <v>388693.08699999994</v>
      </c>
      <c r="E41" s="11">
        <v>96138.048000000068</v>
      </c>
      <c r="F41" s="11">
        <f t="shared" si="4"/>
        <v>780308.38</v>
      </c>
      <c r="G41" s="11">
        <v>294330.95000000007</v>
      </c>
      <c r="H41" s="11">
        <v>388657.24699999997</v>
      </c>
      <c r="I41" s="11">
        <v>72387.230999999912</v>
      </c>
      <c r="J41" s="11">
        <f t="shared" si="5"/>
        <v>755375.42799999996</v>
      </c>
      <c r="K41" s="11">
        <f t="shared" si="3"/>
        <v>1146.2949999999255</v>
      </c>
      <c r="L41" s="11">
        <f t="shared" si="3"/>
        <v>35.839999999967404</v>
      </c>
      <c r="M41" s="11">
        <f t="shared" si="3"/>
        <v>23750.817000000156</v>
      </c>
      <c r="N41" s="11">
        <f t="shared" si="6"/>
        <v>24932.952000000048</v>
      </c>
      <c r="O41" s="17">
        <f t="shared" si="2"/>
        <v>99.612053036436038</v>
      </c>
      <c r="P41" s="17">
        <f t="shared" si="2"/>
        <v>99.990779357493437</v>
      </c>
      <c r="Q41" s="17">
        <f t="shared" si="2"/>
        <v>75.295091283733854</v>
      </c>
      <c r="R41" s="17">
        <f t="shared" si="2"/>
        <v>96.804730970593951</v>
      </c>
    </row>
    <row r="42" spans="1:18">
      <c r="B42" s="6" t="s">
        <v>63</v>
      </c>
      <c r="C42" s="11">
        <v>2268833.1569999997</v>
      </c>
      <c r="D42" s="11">
        <v>2748121.8580000009</v>
      </c>
      <c r="E42" s="11">
        <v>768108.95199999958</v>
      </c>
      <c r="F42" s="11">
        <f t="shared" si="4"/>
        <v>5785063.9670000002</v>
      </c>
      <c r="G42" s="11">
        <v>2230267.1259999997</v>
      </c>
      <c r="H42" s="11">
        <v>2726083.5020000008</v>
      </c>
      <c r="I42" s="11">
        <v>770684.99000000022</v>
      </c>
      <c r="J42" s="11">
        <f t="shared" si="5"/>
        <v>5727035.6180000007</v>
      </c>
      <c r="K42" s="11">
        <f t="shared" si="3"/>
        <v>38566.030999999959</v>
      </c>
      <c r="L42" s="11">
        <f t="shared" si="3"/>
        <v>22038.356000000145</v>
      </c>
      <c r="M42" s="11">
        <f t="shared" si="3"/>
        <v>-2576.0380000006407</v>
      </c>
      <c r="N42" s="11">
        <f t="shared" si="6"/>
        <v>58028.348999999464</v>
      </c>
      <c r="O42" s="17">
        <f t="shared" si="2"/>
        <v>98.300182149533001</v>
      </c>
      <c r="P42" s="17">
        <f t="shared" si="2"/>
        <v>99.198057541158718</v>
      </c>
      <c r="Q42" s="17">
        <f t="shared" si="2"/>
        <v>100.33537403688541</v>
      </c>
      <c r="R42" s="17">
        <f t="shared" si="2"/>
        <v>98.996928135436136</v>
      </c>
    </row>
    <row r="43" spans="1:18">
      <c r="B43" s="6" t="s">
        <v>64</v>
      </c>
      <c r="C43" s="11">
        <v>1107619.9949999999</v>
      </c>
      <c r="D43" s="11">
        <v>1190215.3300000003</v>
      </c>
      <c r="E43" s="11">
        <v>245086.23300000001</v>
      </c>
      <c r="F43" s="11">
        <f t="shared" si="4"/>
        <v>2542921.5580000002</v>
      </c>
      <c r="G43" s="11">
        <v>1100834.368</v>
      </c>
      <c r="H43" s="11">
        <v>1183762.4070000004</v>
      </c>
      <c r="I43" s="11">
        <v>237013.98999999976</v>
      </c>
      <c r="J43" s="11">
        <f t="shared" si="5"/>
        <v>2521610.7650000001</v>
      </c>
      <c r="K43" s="11">
        <f t="shared" si="3"/>
        <v>6785.6269999998622</v>
      </c>
      <c r="L43" s="11">
        <f t="shared" si="3"/>
        <v>6452.9229999999516</v>
      </c>
      <c r="M43" s="11">
        <f t="shared" si="3"/>
        <v>8072.2430000002496</v>
      </c>
      <c r="N43" s="11">
        <f t="shared" si="6"/>
        <v>21310.793000000063</v>
      </c>
      <c r="O43" s="17">
        <f t="shared" si="2"/>
        <v>99.387368679634577</v>
      </c>
      <c r="P43" s="17">
        <f t="shared" si="2"/>
        <v>99.457835667433386</v>
      </c>
      <c r="Q43" s="17">
        <f t="shared" si="2"/>
        <v>96.706366203767857</v>
      </c>
      <c r="R43" s="17">
        <f t="shared" si="2"/>
        <v>99.161956335894175</v>
      </c>
    </row>
    <row r="44" spans="1:18">
      <c r="B44" s="6" t="s">
        <v>65</v>
      </c>
      <c r="C44" s="11">
        <v>496947</v>
      </c>
      <c r="D44" s="11">
        <v>608672.35400000005</v>
      </c>
      <c r="E44" s="11">
        <v>159485.85100000002</v>
      </c>
      <c r="F44" s="11">
        <f t="shared" si="4"/>
        <v>1265105.2050000001</v>
      </c>
      <c r="G44" s="11">
        <v>496947</v>
      </c>
      <c r="H44" s="11">
        <v>608672.35299999989</v>
      </c>
      <c r="I44" s="11">
        <v>108323.36800000002</v>
      </c>
      <c r="J44" s="11">
        <f t="shared" si="5"/>
        <v>1213942.7209999999</v>
      </c>
      <c r="K44" s="11">
        <f t="shared" si="3"/>
        <v>0</v>
      </c>
      <c r="L44" s="11">
        <f t="shared" si="3"/>
        <v>1.0000001639127731E-3</v>
      </c>
      <c r="M44" s="11">
        <f t="shared" si="3"/>
        <v>51162.483000000007</v>
      </c>
      <c r="N44" s="11">
        <f t="shared" si="6"/>
        <v>51162.484000000171</v>
      </c>
      <c r="O44" s="17">
        <f t="shared" si="2"/>
        <v>100</v>
      </c>
      <c r="P44" s="17">
        <f t="shared" si="2"/>
        <v>99.999999835707982</v>
      </c>
      <c r="Q44" s="17">
        <f t="shared" si="2"/>
        <v>67.920362415095994</v>
      </c>
      <c r="R44" s="17">
        <f t="shared" si="2"/>
        <v>95.95587119570817</v>
      </c>
    </row>
    <row r="45" spans="1:18">
      <c r="B45" s="6" t="s">
        <v>66</v>
      </c>
      <c r="C45" s="11">
        <v>108587.14599999999</v>
      </c>
      <c r="D45" s="11">
        <v>195918.13899999997</v>
      </c>
      <c r="E45" s="11">
        <v>65700.873000000021</v>
      </c>
      <c r="F45" s="11">
        <f t="shared" si="4"/>
        <v>370206.158</v>
      </c>
      <c r="G45" s="11">
        <v>108579.844</v>
      </c>
      <c r="H45" s="11">
        <v>181557.43200000003</v>
      </c>
      <c r="I45" s="11">
        <v>48984.739999999991</v>
      </c>
      <c r="J45" s="11">
        <f t="shared" si="5"/>
        <v>339122.016</v>
      </c>
      <c r="K45" s="11">
        <f t="shared" si="3"/>
        <v>7.3019999999960419</v>
      </c>
      <c r="L45" s="11">
        <f t="shared" si="3"/>
        <v>14360.706999999937</v>
      </c>
      <c r="M45" s="11">
        <f t="shared" si="3"/>
        <v>16716.133000000031</v>
      </c>
      <c r="N45" s="11">
        <f t="shared" si="6"/>
        <v>31084.141999999963</v>
      </c>
      <c r="O45" s="17">
        <f t="shared" si="2"/>
        <v>99.99327544716941</v>
      </c>
      <c r="P45" s="17">
        <f t="shared" si="2"/>
        <v>92.670047258870738</v>
      </c>
      <c r="Q45" s="17">
        <f t="shared" si="2"/>
        <v>74.55721326564408</v>
      </c>
      <c r="R45" s="17">
        <f t="shared" si="2"/>
        <v>91.603558901362206</v>
      </c>
    </row>
    <row r="46" spans="1:18">
      <c r="B46" s="6" t="s">
        <v>67</v>
      </c>
      <c r="C46" s="11">
        <v>5807516.5899999999</v>
      </c>
      <c r="D46" s="11">
        <v>8683745.4139999989</v>
      </c>
      <c r="E46" s="11">
        <v>4103264.4170000013</v>
      </c>
      <c r="F46" s="11">
        <f>SUM(C46:E46)</f>
        <v>18594526.421</v>
      </c>
      <c r="G46" s="11">
        <v>3839328.3130000001</v>
      </c>
      <c r="H46" s="11">
        <v>8293933.8089999994</v>
      </c>
      <c r="I46" s="11">
        <v>680615.53700000048</v>
      </c>
      <c r="J46" s="11">
        <f t="shared" si="5"/>
        <v>12813877.659</v>
      </c>
      <c r="K46" s="11">
        <f>+C46-G46</f>
        <v>1968188.2769999998</v>
      </c>
      <c r="L46" s="11">
        <f>+D46-H46</f>
        <v>389811.60499999952</v>
      </c>
      <c r="M46" s="11">
        <f>+E46-I46</f>
        <v>3422648.8800000008</v>
      </c>
      <c r="N46" s="11">
        <f>SUM(K46:M46)</f>
        <v>5780648.7620000001</v>
      </c>
      <c r="O46" s="17">
        <f>+G46/C46*100</f>
        <v>66.109640041510403</v>
      </c>
      <c r="P46" s="17">
        <f>+H46/D46*100</f>
        <v>95.511019883522351</v>
      </c>
      <c r="Q46" s="17">
        <f>+I46/E46*100</f>
        <v>16.587172256805605</v>
      </c>
      <c r="R46" s="17">
        <f>+J46/F46*100</f>
        <v>68.912094714756805</v>
      </c>
    </row>
    <row r="47" spans="1:18">
      <c r="C47" s="11"/>
      <c r="D47" s="11"/>
      <c r="E47" s="11"/>
      <c r="F47" s="11"/>
      <c r="G47" s="11"/>
      <c r="H47" s="11"/>
      <c r="I47" s="11"/>
      <c r="J47" s="11"/>
      <c r="K47" s="11"/>
      <c r="L47" s="11"/>
      <c r="M47" s="11"/>
      <c r="N47" s="11"/>
      <c r="O47" s="17"/>
      <c r="P47" s="17"/>
      <c r="Q47" s="17"/>
      <c r="R47" s="17"/>
    </row>
    <row r="48" spans="1:18" ht="15">
      <c r="A48" s="6" t="s">
        <v>68</v>
      </c>
      <c r="C48" s="18">
        <f>SUM(C50:C52)</f>
        <v>132747654.985</v>
      </c>
      <c r="D48" s="18">
        <f>SUM(D50:D52)</f>
        <v>179593127.65200004</v>
      </c>
      <c r="E48" s="18">
        <f>SUM(E50:E52)</f>
        <v>71691533.343999967</v>
      </c>
      <c r="F48" s="18">
        <f t="shared" ref="F48:N48" si="7">SUM(F50:F52)</f>
        <v>384032315.98099995</v>
      </c>
      <c r="G48" s="18">
        <f>SUM(G50:G52)</f>
        <v>132746088.17200002</v>
      </c>
      <c r="H48" s="18">
        <f>SUM(H50:H52)</f>
        <v>179569206.76600003</v>
      </c>
      <c r="I48" s="18">
        <f>SUM(I50:I52)</f>
        <v>70453423.26699996</v>
      </c>
      <c r="J48" s="18">
        <f>SUM(J50:J52)</f>
        <v>382768718.20500004</v>
      </c>
      <c r="K48" s="18">
        <f t="shared" si="7"/>
        <v>1566.8129999786615</v>
      </c>
      <c r="L48" s="18">
        <f t="shared" si="7"/>
        <v>23920.886000022292</v>
      </c>
      <c r="M48" s="18">
        <f t="shared" si="7"/>
        <v>1238110.0769999996</v>
      </c>
      <c r="N48" s="18">
        <f t="shared" si="7"/>
        <v>1263597.7760000005</v>
      </c>
      <c r="O48" s="17">
        <f>+G48/C48*100</f>
        <v>99.998819705703909</v>
      </c>
      <c r="P48" s="17">
        <f>+H48/D48*100</f>
        <v>99.986680511491315</v>
      </c>
      <c r="Q48" s="17">
        <f>+I48/E48*100</f>
        <v>98.273003771506538</v>
      </c>
      <c r="R48" s="17">
        <f>+J48/F48*100</f>
        <v>99.670965769437387</v>
      </c>
    </row>
    <row r="49" spans="1:18">
      <c r="C49" s="11"/>
      <c r="D49" s="11"/>
      <c r="E49" s="11"/>
      <c r="F49" s="11"/>
      <c r="G49" s="11"/>
      <c r="H49" s="11"/>
      <c r="I49" s="11"/>
      <c r="J49" s="11"/>
      <c r="K49" s="11"/>
      <c r="L49" s="11"/>
      <c r="M49" s="11"/>
      <c r="N49" s="11"/>
      <c r="O49" s="17"/>
      <c r="P49" s="17"/>
      <c r="Q49" s="17"/>
      <c r="R49" s="17"/>
    </row>
    <row r="50" spans="1:18">
      <c r="B50" s="6" t="s">
        <v>69</v>
      </c>
      <c r="C50" s="11">
        <v>19885449.620000001</v>
      </c>
      <c r="D50" s="11">
        <v>41792356.208000004</v>
      </c>
      <c r="E50" s="11">
        <v>20181763.646999992</v>
      </c>
      <c r="F50" s="11">
        <f>SUM(C50:E50)</f>
        <v>81859569.474999994</v>
      </c>
      <c r="G50" s="11">
        <v>19885449.620000001</v>
      </c>
      <c r="H50" s="11">
        <v>41792356.207000002</v>
      </c>
      <c r="I50" s="11">
        <v>18954421.954000004</v>
      </c>
      <c r="J50" s="11">
        <f>SUM(G50:I50)</f>
        <v>80632227.781000018</v>
      </c>
      <c r="K50" s="11">
        <f>+C50-G50</f>
        <v>0</v>
      </c>
      <c r="L50" s="11">
        <f>+D50-H50</f>
        <v>1.0000020265579224E-3</v>
      </c>
      <c r="M50" s="11">
        <f>+E50-I50</f>
        <v>1227341.6929999888</v>
      </c>
      <c r="N50" s="11">
        <f>SUM(K50:M50)</f>
        <v>1227341.6939999908</v>
      </c>
      <c r="O50" s="17">
        <f>+G50/C50*100</f>
        <v>100</v>
      </c>
      <c r="P50" s="17">
        <f>+H50/D50*100</f>
        <v>99.999999997607219</v>
      </c>
      <c r="Q50" s="17">
        <f>+I50/E50*100</f>
        <v>93.918560763729715</v>
      </c>
      <c r="R50" s="17">
        <f>+J50/F50*100</f>
        <v>98.500674140028536</v>
      </c>
    </row>
    <row r="51" spans="1:18" ht="14.25">
      <c r="B51" s="6" t="s">
        <v>70</v>
      </c>
      <c r="C51" s="11"/>
      <c r="D51" s="11"/>
      <c r="E51" s="11"/>
      <c r="F51" s="11"/>
      <c r="G51" s="11"/>
      <c r="H51" s="11"/>
      <c r="I51" s="11"/>
      <c r="J51" s="11"/>
      <c r="K51" s="11"/>
      <c r="L51" s="11"/>
      <c r="M51" s="11"/>
      <c r="N51" s="11"/>
      <c r="O51" s="17"/>
      <c r="P51" s="17"/>
      <c r="Q51" s="17"/>
      <c r="R51" s="17"/>
    </row>
    <row r="52" spans="1:18" ht="14.25">
      <c r="B52" s="6" t="s">
        <v>71</v>
      </c>
      <c r="C52" s="11">
        <v>112862205.36499999</v>
      </c>
      <c r="D52" s="11">
        <v>137800771.44400004</v>
      </c>
      <c r="E52" s="11">
        <v>51509769.696999975</v>
      </c>
      <c r="F52" s="11">
        <f>SUM(C52:E52)</f>
        <v>302172746.50599998</v>
      </c>
      <c r="G52" s="11">
        <v>112860638.55200002</v>
      </c>
      <c r="H52" s="11">
        <v>137776850.55900002</v>
      </c>
      <c r="I52" s="11">
        <v>51499001.312999964</v>
      </c>
      <c r="J52" s="11">
        <f>SUM(G52:I52)</f>
        <v>302136490.42400002</v>
      </c>
      <c r="K52" s="11">
        <f t="shared" ref="K52:M53" si="8">+C52-G52</f>
        <v>1566.8129999786615</v>
      </c>
      <c r="L52" s="11">
        <f t="shared" si="8"/>
        <v>23920.885000020266</v>
      </c>
      <c r="M52" s="11">
        <f t="shared" si="8"/>
        <v>10768.384000010788</v>
      </c>
      <c r="N52" s="11">
        <f>SUM(K52:M52)</f>
        <v>36256.082000009716</v>
      </c>
      <c r="O52" s="17">
        <f t="shared" ref="O52:R53" si="9">+G52/C52*100</f>
        <v>99.998611746957351</v>
      </c>
      <c r="P52" s="17">
        <f t="shared" si="9"/>
        <v>99.982640964379698</v>
      </c>
      <c r="Q52" s="17">
        <f t="shared" si="9"/>
        <v>99.979094482341196</v>
      </c>
      <c r="R52" s="17">
        <f t="shared" si="9"/>
        <v>99.988001538054249</v>
      </c>
    </row>
    <row r="53" spans="1:18" ht="27" customHeight="1">
      <c r="B53" s="21" t="s">
        <v>72</v>
      </c>
      <c r="C53" s="11">
        <v>474731.40500000003</v>
      </c>
      <c r="D53" s="11">
        <v>374105.81199999992</v>
      </c>
      <c r="E53" s="11">
        <v>244909.12100000004</v>
      </c>
      <c r="F53" s="11">
        <f>SUM(C53:E53)</f>
        <v>1093746.338</v>
      </c>
      <c r="G53" s="11">
        <v>474730.97399999999</v>
      </c>
      <c r="H53" s="11">
        <v>363862.967</v>
      </c>
      <c r="I53" s="11">
        <v>244828.47199999995</v>
      </c>
      <c r="J53" s="11">
        <f>SUM(G53:I53)</f>
        <v>1083422.4129999999</v>
      </c>
      <c r="K53" s="11">
        <f t="shared" si="8"/>
        <v>0.43100000004051253</v>
      </c>
      <c r="L53" s="11">
        <f t="shared" si="8"/>
        <v>10242.844999999914</v>
      </c>
      <c r="M53" s="11">
        <f t="shared" si="8"/>
        <v>80.649000000092201</v>
      </c>
      <c r="N53" s="11">
        <f>SUM(K53:M53)</f>
        <v>10323.925000000047</v>
      </c>
      <c r="O53" s="17">
        <f t="shared" si="9"/>
        <v>99.999909211820508</v>
      </c>
      <c r="P53" s="17">
        <f t="shared" si="9"/>
        <v>97.262046011731059</v>
      </c>
      <c r="Q53" s="17">
        <f t="shared" si="9"/>
        <v>99.96706982587223</v>
      </c>
      <c r="R53" s="17">
        <f t="shared" si="9"/>
        <v>99.056095125412895</v>
      </c>
    </row>
    <row r="54" spans="1:18">
      <c r="C54" s="11"/>
      <c r="D54" s="11"/>
      <c r="E54" s="11"/>
      <c r="F54" s="11"/>
      <c r="G54" s="11"/>
      <c r="H54" s="11"/>
      <c r="I54" s="11"/>
      <c r="J54" s="11"/>
      <c r="K54" s="11"/>
      <c r="L54" s="11"/>
      <c r="M54" s="11"/>
      <c r="N54" s="11"/>
      <c r="O54" s="22"/>
      <c r="P54" s="22"/>
      <c r="Q54" s="22"/>
      <c r="R54" s="22"/>
    </row>
    <row r="55" spans="1:18">
      <c r="C55" s="11"/>
      <c r="D55" s="11"/>
      <c r="E55" s="11"/>
      <c r="F55" s="11"/>
      <c r="G55" s="11"/>
      <c r="H55" s="11"/>
      <c r="I55" s="11"/>
      <c r="J55" s="11"/>
      <c r="K55" s="11"/>
      <c r="L55" s="11"/>
      <c r="M55" s="11"/>
      <c r="N55" s="11"/>
    </row>
    <row r="56" spans="1:18">
      <c r="A56" s="23"/>
      <c r="B56" s="23"/>
      <c r="C56" s="24"/>
      <c r="D56" s="24"/>
      <c r="E56" s="24"/>
      <c r="F56" s="24"/>
      <c r="G56" s="24"/>
      <c r="H56" s="24"/>
      <c r="I56" s="24"/>
      <c r="J56" s="24"/>
      <c r="K56" s="24"/>
      <c r="L56" s="24"/>
      <c r="M56" s="24"/>
      <c r="N56" s="24"/>
      <c r="O56" s="25"/>
      <c r="P56" s="25"/>
      <c r="Q56" s="25"/>
      <c r="R56" s="25"/>
    </row>
    <row r="57" spans="1:18">
      <c r="A57" s="26"/>
      <c r="B57" s="26"/>
      <c r="C57" s="27"/>
      <c r="D57" s="27"/>
      <c r="E57" s="27"/>
      <c r="F57" s="27"/>
      <c r="G57" s="27"/>
      <c r="H57" s="27"/>
      <c r="I57" s="27"/>
      <c r="J57" s="27"/>
      <c r="K57" s="27"/>
      <c r="L57" s="27"/>
      <c r="M57" s="27"/>
      <c r="N57" s="27"/>
      <c r="O57" s="28"/>
      <c r="P57" s="28"/>
      <c r="Q57" s="28"/>
      <c r="R57" s="28"/>
    </row>
    <row r="58" spans="1:18" ht="12.75" customHeight="1">
      <c r="A58" s="26" t="s">
        <v>73</v>
      </c>
      <c r="B58" s="29" t="s">
        <v>74</v>
      </c>
      <c r="C58" s="29"/>
      <c r="D58" s="29"/>
      <c r="E58" s="29"/>
      <c r="F58" s="29"/>
      <c r="G58" s="27"/>
      <c r="H58" s="27"/>
      <c r="I58" s="27"/>
      <c r="J58" s="27"/>
      <c r="K58" s="27"/>
      <c r="L58" s="28"/>
      <c r="M58" s="28"/>
      <c r="N58" s="28"/>
    </row>
    <row r="59" spans="1:18" ht="12.75" customHeight="1">
      <c r="A59" s="26" t="s">
        <v>75</v>
      </c>
      <c r="B59" s="29" t="s">
        <v>76</v>
      </c>
      <c r="C59" s="29"/>
      <c r="D59" s="29"/>
      <c r="E59" s="29"/>
      <c r="F59" s="29"/>
      <c r="G59" s="27"/>
      <c r="H59" s="27"/>
      <c r="I59" s="27"/>
      <c r="J59" s="27"/>
      <c r="K59" s="27"/>
      <c r="L59" s="28"/>
      <c r="M59" s="28"/>
      <c r="N59" s="28"/>
    </row>
    <row r="60" spans="1:18">
      <c r="A60" s="26" t="s">
        <v>77</v>
      </c>
      <c r="B60" s="26" t="s">
        <v>78</v>
      </c>
      <c r="C60" s="27"/>
      <c r="D60" s="27"/>
      <c r="E60" s="27"/>
      <c r="F60" s="27"/>
      <c r="G60" s="27"/>
      <c r="H60" s="27"/>
      <c r="I60" s="27"/>
      <c r="J60" s="27"/>
      <c r="K60" s="27"/>
      <c r="L60" s="28"/>
      <c r="M60" s="28"/>
      <c r="N60" s="28"/>
    </row>
    <row r="61" spans="1:18">
      <c r="A61" s="26" t="s">
        <v>79</v>
      </c>
      <c r="B61" s="26" t="s">
        <v>80</v>
      </c>
      <c r="C61" s="27"/>
      <c r="D61" s="27"/>
      <c r="E61" s="27"/>
      <c r="F61" s="27"/>
      <c r="G61" s="27"/>
      <c r="H61" s="27"/>
      <c r="I61" s="27"/>
      <c r="J61" s="27"/>
      <c r="K61" s="27"/>
      <c r="L61" s="28"/>
      <c r="M61" s="28"/>
      <c r="N61" s="28"/>
    </row>
    <row r="62" spans="1:18">
      <c r="A62" s="26" t="s">
        <v>81</v>
      </c>
      <c r="B62" s="26" t="s">
        <v>82</v>
      </c>
      <c r="C62" s="27"/>
      <c r="D62" s="27"/>
      <c r="E62" s="27"/>
      <c r="F62" s="27"/>
      <c r="G62" s="27"/>
      <c r="H62" s="27"/>
      <c r="I62" s="27"/>
      <c r="J62" s="27"/>
      <c r="K62" s="27"/>
      <c r="L62" s="28"/>
      <c r="M62" s="28"/>
      <c r="N62" s="28"/>
    </row>
    <row r="63" spans="1:18">
      <c r="A63" s="26" t="s">
        <v>83</v>
      </c>
      <c r="B63" s="26" t="s">
        <v>84</v>
      </c>
      <c r="C63" s="27"/>
      <c r="D63" s="27"/>
      <c r="E63" s="27"/>
      <c r="F63" s="27"/>
      <c r="G63" s="27"/>
      <c r="H63" s="27"/>
      <c r="I63" s="27"/>
      <c r="J63" s="27"/>
      <c r="K63" s="27"/>
      <c r="L63" s="28"/>
      <c r="M63" s="28"/>
      <c r="N63" s="28"/>
    </row>
    <row r="64" spans="1:18">
      <c r="A64" s="26" t="s">
        <v>85</v>
      </c>
      <c r="B64" s="26" t="s">
        <v>86</v>
      </c>
      <c r="C64" s="27"/>
      <c r="D64" s="27"/>
      <c r="E64" s="27"/>
      <c r="F64" s="27"/>
      <c r="G64" s="27"/>
      <c r="H64" s="27"/>
      <c r="I64" s="27"/>
      <c r="J64" s="27"/>
      <c r="K64" s="27"/>
      <c r="L64" s="28"/>
      <c r="M64" s="28"/>
      <c r="N64" s="28"/>
    </row>
    <row r="65" spans="1:14">
      <c r="A65" s="26" t="s">
        <v>87</v>
      </c>
      <c r="B65" s="26" t="s">
        <v>88</v>
      </c>
      <c r="C65" s="11"/>
      <c r="D65" s="11"/>
      <c r="E65" s="11"/>
      <c r="F65" s="11"/>
      <c r="G65" s="27"/>
      <c r="H65" s="27"/>
      <c r="I65" s="27"/>
      <c r="J65" s="27"/>
      <c r="K65" s="27"/>
      <c r="L65" s="28"/>
      <c r="M65" s="28"/>
      <c r="N65" s="28"/>
    </row>
    <row r="66" spans="1:14">
      <c r="C66" s="11"/>
      <c r="D66" s="11"/>
      <c r="E66" s="11"/>
      <c r="F66" s="11"/>
      <c r="G66" s="11"/>
      <c r="H66" s="11"/>
      <c r="I66" s="11"/>
      <c r="J66" s="11"/>
      <c r="K66" s="11"/>
      <c r="L66" s="11"/>
      <c r="M66" s="11"/>
      <c r="N66" s="11"/>
    </row>
    <row r="67" spans="1:14">
      <c r="C67" s="11"/>
      <c r="D67" s="11"/>
      <c r="E67" s="11"/>
      <c r="F67" s="11"/>
      <c r="G67" s="11"/>
      <c r="H67" s="11"/>
      <c r="I67" s="11"/>
      <c r="J67" s="11"/>
      <c r="K67" s="11"/>
      <c r="L67" s="11"/>
      <c r="M67" s="11"/>
      <c r="N67" s="11"/>
    </row>
    <row r="68" spans="1:14">
      <c r="C68" s="11"/>
      <c r="D68" s="11"/>
      <c r="E68" s="11"/>
      <c r="F68" s="11"/>
      <c r="G68" s="11"/>
      <c r="H68" s="11"/>
      <c r="I68" s="11"/>
      <c r="J68" s="11"/>
      <c r="K68" s="11"/>
      <c r="L68" s="11"/>
      <c r="M68" s="11"/>
      <c r="N68" s="11"/>
    </row>
    <row r="69" spans="1:14">
      <c r="C69" s="11"/>
      <c r="D69" s="11"/>
      <c r="E69" s="11"/>
      <c r="F69" s="11"/>
      <c r="G69" s="11"/>
      <c r="H69" s="11"/>
      <c r="I69" s="11"/>
      <c r="J69" s="11"/>
      <c r="K69" s="11"/>
      <c r="L69" s="11"/>
      <c r="M69" s="11"/>
      <c r="N69" s="11"/>
    </row>
    <row r="70" spans="1:14">
      <c r="C70" s="11"/>
      <c r="D70" s="11"/>
      <c r="E70" s="11"/>
      <c r="F70" s="11"/>
      <c r="G70" s="11"/>
      <c r="H70" s="11"/>
      <c r="I70" s="11"/>
      <c r="J70" s="11"/>
      <c r="K70" s="11"/>
      <c r="L70" s="11"/>
      <c r="M70" s="11"/>
      <c r="N70" s="11"/>
    </row>
  </sheetData>
  <mergeCells count="5">
    <mergeCell ref="A5:B6"/>
    <mergeCell ref="C5:F5"/>
    <mergeCell ref="G5:J5"/>
    <mergeCell ref="K5:N5"/>
    <mergeCell ref="O5:R5"/>
  </mergeCells>
  <pageMargins left="0.4" right="0.2" top="0.57999999999999996" bottom="0.48" header="0.3" footer="0.17"/>
  <pageSetup paperSize="9" scale="5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X327"/>
  <sheetViews>
    <sheetView tabSelected="1" zoomScale="145" zoomScaleNormal="145" zoomScaleSheetLayoutView="115" workbookViewId="0">
      <pane xSplit="1" ySplit="7" topLeftCell="B277" activePane="bottomRight" state="frozen"/>
      <selection pane="topRight" activeCell="B1" sqref="B1"/>
      <selection pane="bottomLeft" activeCell="A8" sqref="A8"/>
      <selection pane="bottomRight" activeCell="B123" sqref="B123"/>
    </sheetView>
  </sheetViews>
  <sheetFormatPr defaultColWidth="9.140625" defaultRowHeight="11.25"/>
  <cols>
    <col min="1" max="1" width="30.28515625" style="55" customWidth="1"/>
    <col min="2" max="5" width="13.7109375" style="55" customWidth="1"/>
    <col min="6" max="6" width="12.42578125" style="55" customWidth="1"/>
    <col min="7" max="7" width="11.140625" style="103" customWidth="1"/>
    <col min="8" max="8" width="9.5703125" style="104" customWidth="1"/>
    <col min="9" max="9" width="9.5703125" style="38" customWidth="1"/>
    <col min="10" max="16384" width="9.140625" style="104"/>
  </cols>
  <sheetData>
    <row r="1" spans="1:24" s="34" customFormat="1" ht="12.75" customHeight="1">
      <c r="A1" s="30"/>
      <c r="B1" s="31"/>
      <c r="C1" s="31"/>
      <c r="D1" s="31"/>
      <c r="E1" s="31"/>
      <c r="F1" s="31"/>
      <c r="G1" s="31"/>
      <c r="H1" s="32"/>
      <c r="I1" s="33"/>
    </row>
    <row r="2" spans="1:24" s="38" customFormat="1" ht="14.25">
      <c r="A2" s="35" t="s">
        <v>89</v>
      </c>
      <c r="B2" s="36"/>
      <c r="C2" s="36"/>
      <c r="D2" s="36"/>
      <c r="E2" s="36"/>
      <c r="F2" s="36"/>
      <c r="G2" s="36"/>
      <c r="H2" s="36"/>
      <c r="I2" s="37"/>
    </row>
    <row r="3" spans="1:24" s="38" customFormat="1">
      <c r="A3" s="39" t="s">
        <v>90</v>
      </c>
      <c r="B3" s="36"/>
      <c r="C3" s="36"/>
      <c r="D3" s="36"/>
      <c r="E3" s="36"/>
      <c r="F3" s="36"/>
      <c r="G3" s="36"/>
      <c r="H3" s="40"/>
      <c r="I3" s="41"/>
    </row>
    <row r="4" spans="1:24" s="38" customFormat="1">
      <c r="A4" s="42" t="s">
        <v>91</v>
      </c>
      <c r="B4" s="43"/>
      <c r="C4" s="43"/>
      <c r="D4" s="43"/>
      <c r="E4" s="43"/>
      <c r="F4" s="43"/>
      <c r="G4" s="43"/>
      <c r="H4" s="43"/>
      <c r="I4" s="44"/>
    </row>
    <row r="5" spans="1:24" s="34" customFormat="1" ht="6" customHeight="1">
      <c r="A5" s="111" t="s">
        <v>92</v>
      </c>
      <c r="B5" s="45"/>
      <c r="C5" s="46"/>
      <c r="D5" s="47"/>
      <c r="E5" s="48"/>
      <c r="F5" s="45"/>
      <c r="G5" s="48"/>
      <c r="H5" s="48"/>
      <c r="I5" s="49"/>
    </row>
    <row r="6" spans="1:24" s="34" customFormat="1" ht="14.25" customHeight="1">
      <c r="A6" s="112"/>
      <c r="B6" s="114" t="s">
        <v>93</v>
      </c>
      <c r="C6" s="116" t="s">
        <v>94</v>
      </c>
      <c r="D6" s="117"/>
      <c r="E6" s="118"/>
      <c r="F6" s="119" t="s">
        <v>95</v>
      </c>
      <c r="G6" s="121" t="s">
        <v>96</v>
      </c>
      <c r="H6" s="109" t="s">
        <v>97</v>
      </c>
      <c r="I6" s="50"/>
    </row>
    <row r="7" spans="1:24" s="34" customFormat="1" ht="37.15" customHeight="1">
      <c r="A7" s="113"/>
      <c r="B7" s="115"/>
      <c r="C7" s="51" t="s">
        <v>98</v>
      </c>
      <c r="D7" s="51" t="s">
        <v>99</v>
      </c>
      <c r="E7" s="51" t="s">
        <v>100</v>
      </c>
      <c r="F7" s="120"/>
      <c r="G7" s="122"/>
      <c r="H7" s="110"/>
      <c r="I7" s="52"/>
    </row>
    <row r="8" spans="1:24" s="55" customFormat="1">
      <c r="A8" s="53"/>
      <c r="B8" s="54"/>
      <c r="C8" s="54"/>
      <c r="D8" s="54"/>
      <c r="E8" s="54"/>
      <c r="F8" s="54"/>
      <c r="G8" s="54"/>
      <c r="H8" s="54"/>
      <c r="I8" s="33"/>
    </row>
    <row r="9" spans="1:24" s="55" customFormat="1" ht="13.5">
      <c r="A9" s="56" t="s">
        <v>101</v>
      </c>
      <c r="B9" s="54"/>
      <c r="C9" s="54"/>
      <c r="D9" s="54"/>
      <c r="E9" s="54"/>
      <c r="F9" s="54"/>
      <c r="G9" s="54"/>
      <c r="H9" s="54"/>
      <c r="I9" s="33"/>
    </row>
    <row r="10" spans="1:24" s="55" customFormat="1" ht="11.25" customHeight="1">
      <c r="A10" s="57" t="s">
        <v>102</v>
      </c>
      <c r="B10" s="58">
        <f t="shared" ref="B10:G10" si="0">SUM(B11:B15)</f>
        <v>7723659.9450000003</v>
      </c>
      <c r="C10" s="58">
        <f t="shared" si="0"/>
        <v>7019091.9359200001</v>
      </c>
      <c r="D10" s="58">
        <f t="shared" si="0"/>
        <v>196449.04930000001</v>
      </c>
      <c r="E10" s="58">
        <f t="shared" si="0"/>
        <v>7215540.9852199992</v>
      </c>
      <c r="F10" s="58">
        <f t="shared" si="0"/>
        <v>508118.95978000067</v>
      </c>
      <c r="G10" s="58">
        <f t="shared" si="0"/>
        <v>704568.00908000022</v>
      </c>
      <c r="H10" s="59">
        <f t="shared" ref="H10:H15" si="1">E10/B10*100</f>
        <v>93.421267075475825</v>
      </c>
      <c r="I10" s="60"/>
      <c r="J10" s="61"/>
      <c r="K10" s="61"/>
      <c r="L10" s="61"/>
      <c r="M10" s="61"/>
      <c r="N10" s="61"/>
      <c r="O10" s="61"/>
      <c r="P10" s="61"/>
      <c r="Q10" s="61"/>
      <c r="R10" s="61"/>
      <c r="S10" s="61"/>
      <c r="T10" s="61"/>
      <c r="U10" s="61"/>
      <c r="V10" s="61"/>
      <c r="W10" s="61"/>
      <c r="X10" s="61"/>
    </row>
    <row r="11" spans="1:24" s="55" customFormat="1" ht="11.25" customHeight="1">
      <c r="A11" s="62" t="s">
        <v>103</v>
      </c>
      <c r="B11" s="63">
        <v>2103149.9281099988</v>
      </c>
      <c r="C11" s="63">
        <v>1880219.0994799994</v>
      </c>
      <c r="D11" s="63">
        <v>23930.798090000004</v>
      </c>
      <c r="E11" s="64">
        <f>SUM(C11:D11)</f>
        <v>1904149.8975699993</v>
      </c>
      <c r="F11" s="64">
        <f>B11-E11</f>
        <v>199000.03053999948</v>
      </c>
      <c r="G11" s="64">
        <f>B11-C11</f>
        <v>222930.82862999942</v>
      </c>
      <c r="H11" s="65">
        <f t="shared" si="1"/>
        <v>90.538000744491313</v>
      </c>
      <c r="I11" s="66"/>
    </row>
    <row r="12" spans="1:24" s="55" customFormat="1" ht="11.25" customHeight="1">
      <c r="A12" s="67" t="s">
        <v>104</v>
      </c>
      <c r="B12" s="63">
        <v>141278</v>
      </c>
      <c r="C12" s="63">
        <v>81901.91764</v>
      </c>
      <c r="D12" s="63">
        <v>1135.0309299999999</v>
      </c>
      <c r="E12" s="64">
        <f>SUM(C12:D12)</f>
        <v>83036.948569999993</v>
      </c>
      <c r="F12" s="64">
        <f>B12-E12</f>
        <v>58241.051430000007</v>
      </c>
      <c r="G12" s="64">
        <f>B12-C12</f>
        <v>59376.08236</v>
      </c>
      <c r="H12" s="65">
        <f t="shared" si="1"/>
        <v>58.775569140276616</v>
      </c>
      <c r="I12" s="66"/>
    </row>
    <row r="13" spans="1:24" s="55" customFormat="1" ht="11.25" customHeight="1">
      <c r="A13" s="62" t="s">
        <v>105</v>
      </c>
      <c r="B13" s="63">
        <v>279642.01688999997</v>
      </c>
      <c r="C13" s="63">
        <v>274304.16762999998</v>
      </c>
      <c r="D13" s="63">
        <v>2747.7859500000004</v>
      </c>
      <c r="E13" s="64">
        <f>SUM(C13:D13)</f>
        <v>277051.95357999997</v>
      </c>
      <c r="F13" s="64">
        <f>B13-E13</f>
        <v>2590.0633099999977</v>
      </c>
      <c r="G13" s="64">
        <f>B13-C13</f>
        <v>5337.8492599999881</v>
      </c>
      <c r="H13" s="65">
        <f t="shared" si="1"/>
        <v>99.073793223634624</v>
      </c>
      <c r="I13" s="66"/>
    </row>
    <row r="14" spans="1:24" s="55" customFormat="1" ht="11.25" customHeight="1">
      <c r="A14" s="62" t="s">
        <v>106</v>
      </c>
      <c r="B14" s="63">
        <v>5099174.0000000009</v>
      </c>
      <c r="C14" s="63">
        <v>4697800.81281</v>
      </c>
      <c r="D14" s="63">
        <v>166668.65511000002</v>
      </c>
      <c r="E14" s="64">
        <f>SUM(C14:D14)</f>
        <v>4864469.4679199997</v>
      </c>
      <c r="F14" s="64">
        <f>B14-E14</f>
        <v>234704.5320800012</v>
      </c>
      <c r="G14" s="64">
        <f>B14-C14</f>
        <v>401373.1871900009</v>
      </c>
      <c r="H14" s="65">
        <f t="shared" si="1"/>
        <v>95.397204879064702</v>
      </c>
      <c r="I14" s="66"/>
    </row>
    <row r="15" spans="1:24" s="55" customFormat="1" ht="11.25" customHeight="1">
      <c r="A15" s="62" t="s">
        <v>107</v>
      </c>
      <c r="B15" s="63">
        <v>100416</v>
      </c>
      <c r="C15" s="63">
        <v>84865.93836</v>
      </c>
      <c r="D15" s="63">
        <v>1966.7792199999999</v>
      </c>
      <c r="E15" s="64">
        <f>SUM(C15:D15)</f>
        <v>86832.717579999997</v>
      </c>
      <c r="F15" s="64">
        <f>B15-E15</f>
        <v>13583.282420000003</v>
      </c>
      <c r="G15" s="64">
        <f>B15-C15</f>
        <v>15550.06164</v>
      </c>
      <c r="H15" s="65">
        <f t="shared" si="1"/>
        <v>86.472989941841945</v>
      </c>
      <c r="I15" s="66"/>
    </row>
    <row r="16" spans="1:24" s="55" customFormat="1" ht="11.25" customHeight="1">
      <c r="B16" s="68"/>
      <c r="C16" s="68"/>
      <c r="D16" s="68"/>
      <c r="E16" s="68"/>
      <c r="F16" s="68"/>
      <c r="G16" s="68"/>
      <c r="H16" s="59"/>
      <c r="I16" s="60"/>
    </row>
    <row r="17" spans="1:9" s="55" customFormat="1" ht="11.25" customHeight="1">
      <c r="A17" s="57" t="s">
        <v>108</v>
      </c>
      <c r="B17" s="63">
        <v>8005480.2939999998</v>
      </c>
      <c r="C17" s="63">
        <v>3474211.6434300002</v>
      </c>
      <c r="D17" s="63">
        <v>59938.024369999999</v>
      </c>
      <c r="E17" s="64">
        <f>SUM(C17:D17)</f>
        <v>3534149.6677999999</v>
      </c>
      <c r="F17" s="64">
        <f>B17-E17</f>
        <v>4471330.6261999998</v>
      </c>
      <c r="G17" s="64">
        <f>B17-C17</f>
        <v>4531268.6505699996</v>
      </c>
      <c r="H17" s="65">
        <f>E17/B17*100</f>
        <v>44.146628784394082</v>
      </c>
      <c r="I17" s="66"/>
    </row>
    <row r="18" spans="1:9" s="55" customFormat="1" ht="11.25" customHeight="1">
      <c r="A18" s="62"/>
      <c r="B18" s="69"/>
      <c r="C18" s="69"/>
      <c r="D18" s="69"/>
      <c r="E18" s="68"/>
      <c r="F18" s="68"/>
      <c r="G18" s="68"/>
      <c r="H18" s="59"/>
      <c r="I18" s="60"/>
    </row>
    <row r="19" spans="1:9" s="55" customFormat="1" ht="11.25" customHeight="1">
      <c r="A19" s="57" t="s">
        <v>109</v>
      </c>
      <c r="B19" s="63">
        <v>250910.10800000001</v>
      </c>
      <c r="C19" s="63">
        <v>221718.78722999999</v>
      </c>
      <c r="D19" s="63">
        <v>13140.91094</v>
      </c>
      <c r="E19" s="64">
        <f>SUM(C19:D19)</f>
        <v>234859.69816999999</v>
      </c>
      <c r="F19" s="64">
        <f>B19-E19</f>
        <v>16050.409830000019</v>
      </c>
      <c r="G19" s="64">
        <f>B19-C19</f>
        <v>29191.32077000002</v>
      </c>
      <c r="H19" s="65">
        <f>E19/B19*100</f>
        <v>93.603123462048799</v>
      </c>
      <c r="I19" s="66"/>
    </row>
    <row r="20" spans="1:9" s="55" customFormat="1" ht="11.25" customHeight="1">
      <c r="A20" s="62"/>
      <c r="B20" s="69"/>
      <c r="C20" s="69"/>
      <c r="D20" s="69"/>
      <c r="E20" s="68"/>
      <c r="F20" s="68"/>
      <c r="G20" s="68"/>
      <c r="H20" s="59"/>
      <c r="I20" s="60"/>
    </row>
    <row r="21" spans="1:9" s="55" customFormat="1" ht="11.25" customHeight="1">
      <c r="A21" s="57" t="s">
        <v>110</v>
      </c>
      <c r="B21" s="63">
        <v>4558172.5410000002</v>
      </c>
      <c r="C21" s="63">
        <v>3596175.7769800001</v>
      </c>
      <c r="D21" s="63">
        <v>152327.88657</v>
      </c>
      <c r="E21" s="64">
        <f>SUM(C21:D21)</f>
        <v>3748503.6635500002</v>
      </c>
      <c r="F21" s="64">
        <f>B21-E21</f>
        <v>809668.87745000003</v>
      </c>
      <c r="G21" s="64">
        <f>B21-C21</f>
        <v>961996.76402000012</v>
      </c>
      <c r="H21" s="65">
        <f>E21/B21*100</f>
        <v>82.236984884464903</v>
      </c>
      <c r="I21" s="66"/>
    </row>
    <row r="22" spans="1:9" s="55" customFormat="1" ht="11.25" customHeight="1">
      <c r="A22" s="62"/>
      <c r="B22" s="68"/>
      <c r="C22" s="68"/>
      <c r="D22" s="68"/>
      <c r="E22" s="68"/>
      <c r="F22" s="68"/>
      <c r="G22" s="68"/>
      <c r="H22" s="59"/>
      <c r="I22" s="60"/>
    </row>
    <row r="23" spans="1:9" s="55" customFormat="1" ht="11.25" customHeight="1">
      <c r="A23" s="57" t="s">
        <v>111</v>
      </c>
      <c r="B23" s="58">
        <f t="shared" ref="B23:G23" si="2">SUM(B24:B31)</f>
        <v>25845285.02008</v>
      </c>
      <c r="C23" s="58">
        <f t="shared" si="2"/>
        <v>19108260.69751</v>
      </c>
      <c r="D23" s="58">
        <f t="shared" si="2"/>
        <v>2020506.7603200004</v>
      </c>
      <c r="E23" s="58">
        <f t="shared" si="2"/>
        <v>21128767.457829997</v>
      </c>
      <c r="F23" s="58">
        <f t="shared" si="2"/>
        <v>4716517.5622499948</v>
      </c>
      <c r="G23" s="58">
        <f t="shared" si="2"/>
        <v>6737024.3225699961</v>
      </c>
      <c r="H23" s="59">
        <f t="shared" ref="H23:H29" si="3">E23/B23*100</f>
        <v>81.750955508574989</v>
      </c>
      <c r="I23" s="60"/>
    </row>
    <row r="24" spans="1:9" s="55" customFormat="1" ht="11.25" customHeight="1">
      <c r="A24" s="62" t="s">
        <v>112</v>
      </c>
      <c r="B24" s="63">
        <v>19918024.344079997</v>
      </c>
      <c r="C24" s="63">
        <v>14626591.816920001</v>
      </c>
      <c r="D24" s="63">
        <v>1521775.8793600001</v>
      </c>
      <c r="E24" s="64">
        <f t="shared" ref="E24:E29" si="4">SUM(C24:D24)</f>
        <v>16148367.696280001</v>
      </c>
      <c r="F24" s="64">
        <f t="shared" ref="F24:F29" si="5">B24-E24</f>
        <v>3769656.6477999967</v>
      </c>
      <c r="G24" s="64">
        <f t="shared" ref="G24:G29" si="6">B24-C24</f>
        <v>5291432.5271599963</v>
      </c>
      <c r="H24" s="65">
        <f t="shared" si="3"/>
        <v>81.074143787155236</v>
      </c>
      <c r="I24" s="66"/>
    </row>
    <row r="25" spans="1:9" s="55" customFormat="1" ht="11.25" customHeight="1">
      <c r="A25" s="62" t="s">
        <v>113</v>
      </c>
      <c r="B25" s="63">
        <v>256697</v>
      </c>
      <c r="C25" s="63">
        <v>151070.30262999999</v>
      </c>
      <c r="D25" s="63">
        <v>1126.4395099999999</v>
      </c>
      <c r="E25" s="64">
        <f t="shared" si="4"/>
        <v>152196.74213999999</v>
      </c>
      <c r="F25" s="64">
        <f t="shared" si="5"/>
        <v>104500.25786000001</v>
      </c>
      <c r="G25" s="64">
        <f t="shared" si="6"/>
        <v>105626.69737000001</v>
      </c>
      <c r="H25" s="65">
        <f t="shared" si="3"/>
        <v>59.290424952375751</v>
      </c>
      <c r="I25" s="66"/>
    </row>
    <row r="26" spans="1:9" s="55" customFormat="1" ht="11.25" customHeight="1">
      <c r="A26" s="62" t="s">
        <v>114</v>
      </c>
      <c r="B26" s="63">
        <v>4630922.6459999997</v>
      </c>
      <c r="C26" s="63">
        <v>3504876.2974299998</v>
      </c>
      <c r="D26" s="63">
        <v>479547.98436000006</v>
      </c>
      <c r="E26" s="64">
        <f t="shared" si="4"/>
        <v>3984424.2817899999</v>
      </c>
      <c r="F26" s="64">
        <f t="shared" si="5"/>
        <v>646498.3642099998</v>
      </c>
      <c r="G26" s="64">
        <f t="shared" si="6"/>
        <v>1126046.3485699999</v>
      </c>
      <c r="H26" s="65">
        <f t="shared" si="3"/>
        <v>86.039534372952247</v>
      </c>
      <c r="I26" s="66"/>
    </row>
    <row r="27" spans="1:9" s="55" customFormat="1" ht="11.25" customHeight="1">
      <c r="A27" s="62" t="s">
        <v>115</v>
      </c>
      <c r="B27" s="63">
        <v>232804.44899999999</v>
      </c>
      <c r="C27" s="63">
        <v>165405.13492000001</v>
      </c>
      <c r="D27" s="63">
        <v>3474.43912</v>
      </c>
      <c r="E27" s="64">
        <f>SUM(C27:D27)</f>
        <v>168879.57404000001</v>
      </c>
      <c r="F27" s="64">
        <f>B27-E27</f>
        <v>63924.874959999986</v>
      </c>
      <c r="G27" s="64">
        <f>B27-C27</f>
        <v>67399.314079999982</v>
      </c>
      <c r="H27" s="65">
        <f>E27/B27*100</f>
        <v>72.541386028236943</v>
      </c>
      <c r="I27" s="66"/>
    </row>
    <row r="28" spans="1:9" s="55" customFormat="1" ht="11.25" customHeight="1">
      <c r="A28" s="62" t="s">
        <v>116</v>
      </c>
      <c r="B28" s="63">
        <v>280974</v>
      </c>
      <c r="C28" s="63">
        <v>277228.38822000002</v>
      </c>
      <c r="D28" s="63">
        <v>2791.8226800000002</v>
      </c>
      <c r="E28" s="64">
        <f t="shared" si="4"/>
        <v>280020.21090000001</v>
      </c>
      <c r="F28" s="64">
        <f t="shared" si="5"/>
        <v>953.78909999999451</v>
      </c>
      <c r="G28" s="64">
        <f t="shared" si="6"/>
        <v>3745.6117799999774</v>
      </c>
      <c r="H28" s="65">
        <f t="shared" si="3"/>
        <v>99.660541865083601</v>
      </c>
      <c r="I28" s="66"/>
    </row>
    <row r="29" spans="1:9" s="55" customFormat="1" ht="11.25" customHeight="1">
      <c r="A29" s="62" t="s">
        <v>117</v>
      </c>
      <c r="B29" s="63">
        <v>169062</v>
      </c>
      <c r="C29" s="63">
        <v>124143.17674</v>
      </c>
      <c r="D29" s="63">
        <v>6897.3512799999999</v>
      </c>
      <c r="E29" s="64">
        <f t="shared" si="4"/>
        <v>131040.52802</v>
      </c>
      <c r="F29" s="64">
        <f t="shared" si="5"/>
        <v>38021.471980000002</v>
      </c>
      <c r="G29" s="64">
        <f t="shared" si="6"/>
        <v>44918.823260000005</v>
      </c>
      <c r="H29" s="65">
        <f t="shared" si="3"/>
        <v>77.510338230944868</v>
      </c>
      <c r="I29" s="66"/>
    </row>
    <row r="30" spans="1:9" s="55" customFormat="1" ht="11.25" customHeight="1">
      <c r="A30" s="62" t="s">
        <v>118</v>
      </c>
      <c r="B30" s="63">
        <v>216506.22700000001</v>
      </c>
      <c r="C30" s="63">
        <v>165793.59207000001</v>
      </c>
      <c r="D30" s="63">
        <v>3308.8065200000001</v>
      </c>
      <c r="E30" s="64">
        <f>SUM(C30:D30)</f>
        <v>169102.39859000003</v>
      </c>
      <c r="F30" s="64">
        <f>B30-E30</f>
        <v>47403.828409999987</v>
      </c>
      <c r="G30" s="64">
        <f>B30-C30</f>
        <v>50712.63493</v>
      </c>
      <c r="H30" s="65">
        <f>E30/B30*100</f>
        <v>78.10509699104405</v>
      </c>
      <c r="I30" s="66"/>
    </row>
    <row r="31" spans="1:9" s="55" customFormat="1" ht="11.25" customHeight="1">
      <c r="A31" s="62" t="s">
        <v>119</v>
      </c>
      <c r="B31" s="63">
        <v>140294.35399999999</v>
      </c>
      <c r="C31" s="63">
        <v>93151.988580000005</v>
      </c>
      <c r="D31" s="63">
        <v>1584.0374899999999</v>
      </c>
      <c r="E31" s="64">
        <f>SUM(C31:D31)</f>
        <v>94736.026070000007</v>
      </c>
      <c r="F31" s="64">
        <f>B31-E31</f>
        <v>45558.327929999985</v>
      </c>
      <c r="G31" s="64">
        <f>B31-C31</f>
        <v>47142.365419999987</v>
      </c>
      <c r="H31" s="65">
        <f>E31/B31*100</f>
        <v>67.526613415961137</v>
      </c>
      <c r="I31" s="66"/>
    </row>
    <row r="32" spans="1:9" s="55" customFormat="1" ht="11.25" customHeight="1">
      <c r="A32" s="62"/>
      <c r="B32" s="68"/>
      <c r="C32" s="68"/>
      <c r="D32" s="68"/>
      <c r="E32" s="68"/>
      <c r="F32" s="68"/>
      <c r="G32" s="68"/>
      <c r="H32" s="59"/>
      <c r="I32" s="60"/>
    </row>
    <row r="33" spans="1:9" s="55" customFormat="1" ht="11.25" customHeight="1">
      <c r="A33" s="57" t="s">
        <v>120</v>
      </c>
      <c r="B33" s="70">
        <f t="shared" ref="B33:G33" si="7">+B34+B35</f>
        <v>1587218.1549000004</v>
      </c>
      <c r="C33" s="70">
        <f t="shared" si="7"/>
        <v>1367084.8409200003</v>
      </c>
      <c r="D33" s="70">
        <f t="shared" si="7"/>
        <v>9192.4741080000003</v>
      </c>
      <c r="E33" s="70">
        <f t="shared" si="7"/>
        <v>1376277.3150280002</v>
      </c>
      <c r="F33" s="70">
        <f t="shared" si="7"/>
        <v>210940.83987200013</v>
      </c>
      <c r="G33" s="70">
        <f t="shared" si="7"/>
        <v>220133.31398000004</v>
      </c>
      <c r="H33" s="59">
        <f>E33/B33*100</f>
        <v>86.710028535095091</v>
      </c>
      <c r="I33" s="60"/>
    </row>
    <row r="34" spans="1:9" s="55" customFormat="1" ht="11.25" customHeight="1">
      <c r="A34" s="62" t="s">
        <v>121</v>
      </c>
      <c r="B34" s="63">
        <v>1566817.9229000004</v>
      </c>
      <c r="C34" s="63">
        <v>1350752.0291200003</v>
      </c>
      <c r="D34" s="63">
        <v>8713.644558</v>
      </c>
      <c r="E34" s="64">
        <f>SUM(C34:D34)</f>
        <v>1359465.6736780002</v>
      </c>
      <c r="F34" s="64">
        <f>B34-E34</f>
        <v>207352.24922200013</v>
      </c>
      <c r="G34" s="64">
        <f>B34-C34</f>
        <v>216065.89378000004</v>
      </c>
      <c r="H34" s="65">
        <f>E34/B34*100</f>
        <v>86.766027743784363</v>
      </c>
      <c r="I34" s="66"/>
    </row>
    <row r="35" spans="1:9" s="55" customFormat="1" ht="11.25" customHeight="1">
      <c r="A35" s="62" t="s">
        <v>122</v>
      </c>
      <c r="B35" s="63">
        <v>20400.232000000004</v>
      </c>
      <c r="C35" s="63">
        <v>16332.811800000001</v>
      </c>
      <c r="D35" s="63">
        <v>478.82954999999998</v>
      </c>
      <c r="E35" s="64">
        <f>SUM(C35:D35)</f>
        <v>16811.641350000002</v>
      </c>
      <c r="F35" s="64">
        <f>B35-E35</f>
        <v>3588.5906500000019</v>
      </c>
      <c r="G35" s="64">
        <f>B35-C35</f>
        <v>4067.4202000000023</v>
      </c>
      <c r="H35" s="65">
        <f>E35/B35*100</f>
        <v>82.409069416465456</v>
      </c>
      <c r="I35" s="66"/>
    </row>
    <row r="36" spans="1:9" s="55" customFormat="1" ht="11.25" customHeight="1">
      <c r="A36" s="62"/>
      <c r="B36" s="68"/>
      <c r="C36" s="68"/>
      <c r="D36" s="68"/>
      <c r="E36" s="68"/>
      <c r="F36" s="68"/>
      <c r="G36" s="68"/>
      <c r="H36" s="59"/>
      <c r="I36" s="60"/>
    </row>
    <row r="37" spans="1:9" s="55" customFormat="1" ht="11.25" customHeight="1">
      <c r="A37" s="57" t="s">
        <v>123</v>
      </c>
      <c r="B37" s="70">
        <f t="shared" ref="B37:G37" si="8">SUM(B38:B43)</f>
        <v>214580373.75987998</v>
      </c>
      <c r="C37" s="70">
        <f t="shared" si="8"/>
        <v>196506459.00209004</v>
      </c>
      <c r="D37" s="70">
        <f t="shared" si="8"/>
        <v>2641469.0607020003</v>
      </c>
      <c r="E37" s="70">
        <f t="shared" si="8"/>
        <v>199147928.06279197</v>
      </c>
      <c r="F37" s="70">
        <f t="shared" si="8"/>
        <v>15432445.697087975</v>
      </c>
      <c r="G37" s="70">
        <f t="shared" si="8"/>
        <v>18073914.757789981</v>
      </c>
      <c r="H37" s="59">
        <f t="shared" ref="H37:H43" si="9">E37/B37*100</f>
        <v>92.808081453732001</v>
      </c>
      <c r="I37" s="60"/>
    </row>
    <row r="38" spans="1:9" s="55" customFormat="1" ht="11.25" customHeight="1">
      <c r="A38" s="62" t="s">
        <v>124</v>
      </c>
      <c r="B38" s="63">
        <v>212672991.74787998</v>
      </c>
      <c r="C38" s="63">
        <v>195942122.14385</v>
      </c>
      <c r="D38" s="63">
        <v>2481132.0732620005</v>
      </c>
      <c r="E38" s="64">
        <f t="shared" ref="E38:E45" si="10">SUM(C38:D38)</f>
        <v>198423254.217112</v>
      </c>
      <c r="F38" s="64">
        <f t="shared" ref="F38:F45" si="11">B38-E38</f>
        <v>14249737.530767977</v>
      </c>
      <c r="G38" s="64">
        <f t="shared" ref="G38:G45" si="12">B38-C38</f>
        <v>16730869.604029983</v>
      </c>
      <c r="H38" s="65">
        <f t="shared" si="9"/>
        <v>93.299695737735817</v>
      </c>
      <c r="I38" s="66"/>
    </row>
    <row r="39" spans="1:9" s="55" customFormat="1" ht="11.25" customHeight="1">
      <c r="A39" s="71" t="s">
        <v>125</v>
      </c>
      <c r="B39" s="63">
        <v>24628</v>
      </c>
      <c r="C39" s="63">
        <v>17819.30733</v>
      </c>
      <c r="D39" s="63">
        <v>636.35033999999996</v>
      </c>
      <c r="E39" s="64">
        <f t="shared" si="10"/>
        <v>18455.657670000001</v>
      </c>
      <c r="F39" s="64">
        <f t="shared" si="11"/>
        <v>6172.3423299999995</v>
      </c>
      <c r="G39" s="64">
        <f t="shared" si="12"/>
        <v>6808.6926700000004</v>
      </c>
      <c r="H39" s="65">
        <f t="shared" si="9"/>
        <v>74.937703711223008</v>
      </c>
      <c r="I39" s="66"/>
    </row>
    <row r="40" spans="1:9" s="55" customFormat="1" ht="11.25" customHeight="1">
      <c r="A40" s="71" t="s">
        <v>126</v>
      </c>
      <c r="B40" s="63">
        <v>11959</v>
      </c>
      <c r="C40" s="63">
        <v>8921.5576300000012</v>
      </c>
      <c r="D40" s="63">
        <v>66.739000000000004</v>
      </c>
      <c r="E40" s="64">
        <f t="shared" si="10"/>
        <v>8988.2966300000007</v>
      </c>
      <c r="F40" s="64">
        <f t="shared" si="11"/>
        <v>2970.7033699999993</v>
      </c>
      <c r="G40" s="64">
        <f t="shared" si="12"/>
        <v>3037.4423699999988</v>
      </c>
      <c r="H40" s="65">
        <f t="shared" si="9"/>
        <v>75.15926607575885</v>
      </c>
      <c r="I40" s="66"/>
    </row>
    <row r="41" spans="1:9" s="55" customFormat="1" ht="11.25" customHeight="1">
      <c r="A41" s="62" t="s">
        <v>127</v>
      </c>
      <c r="B41" s="63">
        <v>1438875.8149999999</v>
      </c>
      <c r="C41" s="63">
        <v>366144.39780999999</v>
      </c>
      <c r="D41" s="63">
        <v>1863.5875700000001</v>
      </c>
      <c r="E41" s="64">
        <f t="shared" si="10"/>
        <v>368007.98537999997</v>
      </c>
      <c r="F41" s="64">
        <f t="shared" si="11"/>
        <v>1070867.82962</v>
      </c>
      <c r="G41" s="64">
        <f t="shared" si="12"/>
        <v>1072731.4171899999</v>
      </c>
      <c r="H41" s="65">
        <f t="shared" si="9"/>
        <v>25.576076930586254</v>
      </c>
      <c r="I41" s="66"/>
    </row>
    <row r="42" spans="1:9" s="55" customFormat="1" ht="11.25" customHeight="1">
      <c r="A42" s="62" t="s">
        <v>128</v>
      </c>
      <c r="B42" s="63">
        <v>105116.197</v>
      </c>
      <c r="C42" s="63">
        <v>64182.934690000002</v>
      </c>
      <c r="D42" s="63">
        <v>0</v>
      </c>
      <c r="E42" s="64">
        <f>SUM(C42:D42)</f>
        <v>64182.934690000002</v>
      </c>
      <c r="F42" s="64">
        <f>B42-E42</f>
        <v>40933.262309999998</v>
      </c>
      <c r="G42" s="64">
        <f>B42-C42</f>
        <v>40933.262309999998</v>
      </c>
      <c r="H42" s="65">
        <f>E42/B42*100</f>
        <v>61.059034213347729</v>
      </c>
      <c r="I42" s="66"/>
    </row>
    <row r="43" spans="1:9" s="55" customFormat="1" ht="11.25" customHeight="1">
      <c r="A43" s="62" t="s">
        <v>129</v>
      </c>
      <c r="B43" s="63">
        <v>326802.99999999994</v>
      </c>
      <c r="C43" s="63">
        <v>107268.66078000001</v>
      </c>
      <c r="D43" s="63">
        <v>157770.31052999999</v>
      </c>
      <c r="E43" s="64">
        <f t="shared" si="10"/>
        <v>265038.97130999999</v>
      </c>
      <c r="F43" s="64">
        <f t="shared" si="11"/>
        <v>61764.028689999948</v>
      </c>
      <c r="G43" s="64">
        <f t="shared" si="12"/>
        <v>219534.33921999994</v>
      </c>
      <c r="H43" s="65">
        <f t="shared" si="9"/>
        <v>81.100531913721724</v>
      </c>
      <c r="I43" s="66"/>
    </row>
    <row r="44" spans="1:9" s="55" customFormat="1" ht="11.25" customHeight="1">
      <c r="A44" s="62"/>
      <c r="B44" s="64"/>
      <c r="C44" s="64"/>
      <c r="D44" s="64"/>
      <c r="E44" s="64"/>
      <c r="F44" s="64"/>
      <c r="G44" s="64"/>
      <c r="H44" s="65"/>
      <c r="I44" s="66"/>
    </row>
    <row r="45" spans="1:9" s="55" customFormat="1" ht="11.25" customHeight="1">
      <c r="A45" s="57" t="s">
        <v>130</v>
      </c>
      <c r="B45" s="63">
        <v>32053090.450620003</v>
      </c>
      <c r="C45" s="63">
        <v>26634248.89457</v>
      </c>
      <c r="D45" s="63">
        <v>545331.12393</v>
      </c>
      <c r="E45" s="64">
        <f t="shared" si="10"/>
        <v>27179580.0185</v>
      </c>
      <c r="F45" s="64">
        <f t="shared" si="11"/>
        <v>4873510.4321200028</v>
      </c>
      <c r="G45" s="64">
        <f t="shared" si="12"/>
        <v>5418841.5560500026</v>
      </c>
      <c r="H45" s="65">
        <f>E45/B45*100</f>
        <v>84.795505320686686</v>
      </c>
      <c r="I45" s="66"/>
    </row>
    <row r="46" spans="1:9" s="55" customFormat="1" ht="11.25" customHeight="1">
      <c r="A46" s="72"/>
      <c r="B46" s="68"/>
      <c r="C46" s="68"/>
      <c r="D46" s="68"/>
      <c r="E46" s="68"/>
      <c r="F46" s="68"/>
      <c r="G46" s="68"/>
      <c r="H46" s="59"/>
      <c r="I46" s="60"/>
    </row>
    <row r="47" spans="1:9" s="55" customFormat="1" ht="11.25" customHeight="1">
      <c r="A47" s="57" t="s">
        <v>131</v>
      </c>
      <c r="B47" s="63">
        <v>956292.41599999985</v>
      </c>
      <c r="C47" s="63">
        <v>685663.36483999994</v>
      </c>
      <c r="D47" s="63">
        <v>1038.7375999999999</v>
      </c>
      <c r="E47" s="64">
        <f>SUM(C47:D47)</f>
        <v>686702.10243999993</v>
      </c>
      <c r="F47" s="64">
        <f>B47-E47</f>
        <v>269590.31355999992</v>
      </c>
      <c r="G47" s="64">
        <f>B47-C47</f>
        <v>270629.05115999992</v>
      </c>
      <c r="H47" s="65">
        <f>E47/B47*100</f>
        <v>71.808799374604675</v>
      </c>
      <c r="I47" s="66"/>
    </row>
    <row r="48" spans="1:9" s="55" customFormat="1" ht="11.25" customHeight="1">
      <c r="A48" s="62"/>
      <c r="B48" s="68"/>
      <c r="C48" s="68"/>
      <c r="D48" s="68"/>
      <c r="E48" s="68"/>
      <c r="F48" s="68"/>
      <c r="G48" s="68"/>
      <c r="H48" s="59"/>
      <c r="I48" s="60"/>
    </row>
    <row r="49" spans="1:9" s="55" customFormat="1" ht="11.25" customHeight="1">
      <c r="A49" s="57" t="s">
        <v>132</v>
      </c>
      <c r="B49" s="70">
        <f t="shared" ref="B49:G49" si="13">SUM(B50:B55)</f>
        <v>14902898.509949997</v>
      </c>
      <c r="C49" s="70">
        <f t="shared" si="13"/>
        <v>11348470.799620003</v>
      </c>
      <c r="D49" s="70">
        <f t="shared" si="13"/>
        <v>384949.49288000009</v>
      </c>
      <c r="E49" s="70">
        <f t="shared" si="13"/>
        <v>11733420.2925</v>
      </c>
      <c r="F49" s="70">
        <f t="shared" si="13"/>
        <v>3169478.2174499994</v>
      </c>
      <c r="G49" s="70">
        <f t="shared" si="13"/>
        <v>3554427.7103299992</v>
      </c>
      <c r="H49" s="59">
        <f t="shared" ref="H49:H55" si="14">E49/B49*100</f>
        <v>78.73247130191568</v>
      </c>
      <c r="I49" s="60"/>
    </row>
    <row r="50" spans="1:9" s="55" customFormat="1" ht="11.25" customHeight="1">
      <c r="A50" s="62" t="s">
        <v>112</v>
      </c>
      <c r="B50" s="63">
        <v>11457593.594529999</v>
      </c>
      <c r="C50" s="63">
        <v>9264498.7342900001</v>
      </c>
      <c r="D50" s="63">
        <v>299775.85268000007</v>
      </c>
      <c r="E50" s="64">
        <f t="shared" ref="E50:E55" si="15">SUM(C50:D50)</f>
        <v>9564274.5869699996</v>
      </c>
      <c r="F50" s="64">
        <f t="shared" ref="F50:F55" si="16">B50-E50</f>
        <v>1893319.0075599998</v>
      </c>
      <c r="G50" s="64">
        <f t="shared" ref="G50:G55" si="17">B50-C50</f>
        <v>2193094.8602399994</v>
      </c>
      <c r="H50" s="65">
        <f t="shared" si="14"/>
        <v>83.47542185067644</v>
      </c>
      <c r="I50" s="66"/>
    </row>
    <row r="51" spans="1:9" s="55" customFormat="1" ht="11.25" customHeight="1">
      <c r="A51" s="62" t="s">
        <v>133</v>
      </c>
      <c r="B51" s="63">
        <v>1649213.2329999995</v>
      </c>
      <c r="C51" s="63">
        <v>732923.54567000002</v>
      </c>
      <c r="D51" s="63">
        <v>44359.943570000003</v>
      </c>
      <c r="E51" s="64">
        <f t="shared" si="15"/>
        <v>777283.48924000002</v>
      </c>
      <c r="F51" s="64">
        <f t="shared" si="16"/>
        <v>871929.74375999952</v>
      </c>
      <c r="G51" s="64">
        <f t="shared" si="17"/>
        <v>916289.68732999952</v>
      </c>
      <c r="H51" s="65">
        <f t="shared" si="14"/>
        <v>47.130563452130644</v>
      </c>
      <c r="I51" s="66"/>
    </row>
    <row r="52" spans="1:9" s="55" customFormat="1" ht="11.25" customHeight="1">
      <c r="A52" s="62" t="s">
        <v>134</v>
      </c>
      <c r="B52" s="63">
        <v>684111.79142000014</v>
      </c>
      <c r="C52" s="63">
        <v>545940.53405999998</v>
      </c>
      <c r="D52" s="63">
        <v>26956.041789999999</v>
      </c>
      <c r="E52" s="64">
        <f t="shared" si="15"/>
        <v>572896.57585000002</v>
      </c>
      <c r="F52" s="64">
        <f t="shared" si="16"/>
        <v>111215.21557000012</v>
      </c>
      <c r="G52" s="64">
        <f t="shared" si="17"/>
        <v>138171.25736000016</v>
      </c>
      <c r="H52" s="65">
        <f t="shared" si="14"/>
        <v>83.743122547390627</v>
      </c>
      <c r="I52" s="66"/>
    </row>
    <row r="53" spans="1:9" s="55" customFormat="1" ht="11.25" customHeight="1">
      <c r="A53" s="62" t="s">
        <v>135</v>
      </c>
      <c r="B53" s="63">
        <v>961614.95400000014</v>
      </c>
      <c r="C53" s="63">
        <v>685693.19290999998</v>
      </c>
      <c r="D53" s="63">
        <v>12082.503939999999</v>
      </c>
      <c r="E53" s="64">
        <f t="shared" si="15"/>
        <v>697775.69684999995</v>
      </c>
      <c r="F53" s="64">
        <f t="shared" si="16"/>
        <v>263839.25715000019</v>
      </c>
      <c r="G53" s="64">
        <f t="shared" si="17"/>
        <v>275921.76109000016</v>
      </c>
      <c r="H53" s="65">
        <f t="shared" si="14"/>
        <v>72.562899936974134</v>
      </c>
      <c r="I53" s="66"/>
    </row>
    <row r="54" spans="1:9" s="55" customFormat="1" ht="11.25" customHeight="1">
      <c r="A54" s="62" t="s">
        <v>136</v>
      </c>
      <c r="B54" s="63">
        <v>90609.441000000006</v>
      </c>
      <c r="C54" s="63">
        <v>64017.23461</v>
      </c>
      <c r="D54" s="63">
        <v>952.30065000000002</v>
      </c>
      <c r="E54" s="64">
        <f t="shared" si="15"/>
        <v>64969.535259999997</v>
      </c>
      <c r="F54" s="64">
        <f t="shared" si="16"/>
        <v>25639.905740000009</v>
      </c>
      <c r="G54" s="64">
        <f t="shared" si="17"/>
        <v>26592.206390000007</v>
      </c>
      <c r="H54" s="65">
        <f t="shared" si="14"/>
        <v>71.702832004007163</v>
      </c>
      <c r="I54" s="66"/>
    </row>
    <row r="55" spans="1:9" s="55" customFormat="1" ht="11.25" customHeight="1">
      <c r="A55" s="62" t="s">
        <v>137</v>
      </c>
      <c r="B55" s="63">
        <v>59755.496000000006</v>
      </c>
      <c r="C55" s="63">
        <v>55397.558080000003</v>
      </c>
      <c r="D55" s="63">
        <v>822.85024999999996</v>
      </c>
      <c r="E55" s="64">
        <f t="shared" si="15"/>
        <v>56220.408330000006</v>
      </c>
      <c r="F55" s="64">
        <f t="shared" si="16"/>
        <v>3535.0876700000008</v>
      </c>
      <c r="G55" s="64">
        <f t="shared" si="17"/>
        <v>4357.9379200000039</v>
      </c>
      <c r="H55" s="65">
        <f t="shared" si="14"/>
        <v>94.084079446014471</v>
      </c>
      <c r="I55" s="66"/>
    </row>
    <row r="56" spans="1:9" s="55" customFormat="1" ht="11.25" customHeight="1">
      <c r="A56" s="62"/>
      <c r="B56" s="68"/>
      <c r="C56" s="68"/>
      <c r="D56" s="68"/>
      <c r="E56" s="68"/>
      <c r="F56" s="68"/>
      <c r="G56" s="68"/>
      <c r="H56" s="59"/>
      <c r="I56" s="60"/>
    </row>
    <row r="57" spans="1:9" s="55" customFormat="1" ht="11.25" customHeight="1">
      <c r="A57" s="57" t="s">
        <v>138</v>
      </c>
      <c r="B57" s="73">
        <f t="shared" ref="B57:G57" si="18">SUM(B58:B67)</f>
        <v>19838823.417999975</v>
      </c>
      <c r="C57" s="73">
        <f t="shared" si="18"/>
        <v>12302588.215949995</v>
      </c>
      <c r="D57" s="73">
        <f t="shared" si="18"/>
        <v>277456.84263000009</v>
      </c>
      <c r="E57" s="73">
        <f t="shared" si="18"/>
        <v>12580045.058579994</v>
      </c>
      <c r="F57" s="73">
        <f t="shared" si="18"/>
        <v>7258778.3594199819</v>
      </c>
      <c r="G57" s="73">
        <f t="shared" si="18"/>
        <v>7536235.2020499818</v>
      </c>
      <c r="H57" s="59">
        <f t="shared" ref="H57:H67" si="19">E57/B57*100</f>
        <v>63.411245684892712</v>
      </c>
      <c r="I57" s="60"/>
    </row>
    <row r="58" spans="1:9" s="55" customFormat="1" ht="11.25" customHeight="1">
      <c r="A58" s="62" t="s">
        <v>139</v>
      </c>
      <c r="B58" s="63">
        <v>956589.10542997904</v>
      </c>
      <c r="C58" s="63">
        <v>520800.86308999476</v>
      </c>
      <c r="D58" s="63">
        <v>131810.22940000007</v>
      </c>
      <c r="E58" s="64">
        <f t="shared" ref="E58:E67" si="20">SUM(C58:D58)</f>
        <v>652611.09248999483</v>
      </c>
      <c r="F58" s="64">
        <f t="shared" ref="F58:F67" si="21">B58-E58</f>
        <v>303978.01293998421</v>
      </c>
      <c r="G58" s="64">
        <f t="shared" ref="G58:G67" si="22">B58-C58</f>
        <v>435788.24233998428</v>
      </c>
      <c r="H58" s="65">
        <f t="shared" si="19"/>
        <v>68.222718488587788</v>
      </c>
      <c r="I58" s="66"/>
    </row>
    <row r="59" spans="1:9" s="55" customFormat="1" ht="11.25" customHeight="1">
      <c r="A59" s="62" t="s">
        <v>140</v>
      </c>
      <c r="B59" s="63">
        <v>3524767.0279999999</v>
      </c>
      <c r="C59" s="63">
        <v>1838174.8300200002</v>
      </c>
      <c r="D59" s="63">
        <v>7482.1288400000003</v>
      </c>
      <c r="E59" s="64">
        <f t="shared" si="20"/>
        <v>1845656.9588600001</v>
      </c>
      <c r="F59" s="64">
        <f t="shared" si="21"/>
        <v>1679110.0691399998</v>
      </c>
      <c r="G59" s="64">
        <f t="shared" si="22"/>
        <v>1686592.1979799997</v>
      </c>
      <c r="H59" s="65">
        <f t="shared" si="19"/>
        <v>52.36252337242415</v>
      </c>
      <c r="I59" s="66"/>
    </row>
    <row r="60" spans="1:9" s="55" customFormat="1" ht="11.25" customHeight="1">
      <c r="A60" s="62" t="s">
        <v>141</v>
      </c>
      <c r="B60" s="63">
        <v>6495064.2338000005</v>
      </c>
      <c r="C60" s="63">
        <v>3428936.9870699998</v>
      </c>
      <c r="D60" s="63">
        <v>117429.52898</v>
      </c>
      <c r="E60" s="64">
        <f t="shared" si="20"/>
        <v>3546366.5160499997</v>
      </c>
      <c r="F60" s="64">
        <f t="shared" si="21"/>
        <v>2948697.7177500008</v>
      </c>
      <c r="G60" s="64">
        <f t="shared" si="22"/>
        <v>3066127.2467300007</v>
      </c>
      <c r="H60" s="65">
        <f t="shared" si="19"/>
        <v>54.600946016744224</v>
      </c>
      <c r="I60" s="66"/>
    </row>
    <row r="61" spans="1:9" s="55" customFormat="1" ht="11.25" customHeight="1">
      <c r="A61" s="62" t="s">
        <v>142</v>
      </c>
      <c r="B61" s="63">
        <v>157296.47219999999</v>
      </c>
      <c r="C61" s="63">
        <v>134687.66211</v>
      </c>
      <c r="D61" s="63">
        <v>5424.7709699999996</v>
      </c>
      <c r="E61" s="64">
        <f t="shared" si="20"/>
        <v>140112.43308000002</v>
      </c>
      <c r="F61" s="64">
        <f t="shared" si="21"/>
        <v>17184.039119999972</v>
      </c>
      <c r="G61" s="64">
        <f t="shared" si="22"/>
        <v>22608.810089999984</v>
      </c>
      <c r="H61" s="65">
        <f t="shared" si="19"/>
        <v>89.075381742731821</v>
      </c>
      <c r="I61" s="66"/>
    </row>
    <row r="62" spans="1:9" s="55" customFormat="1" ht="11.25" customHeight="1">
      <c r="A62" s="62" t="s">
        <v>143</v>
      </c>
      <c r="B62" s="63">
        <v>8096222.1199699976</v>
      </c>
      <c r="C62" s="63">
        <v>5849506.1319200005</v>
      </c>
      <c r="D62" s="63">
        <v>6803.2358699999995</v>
      </c>
      <c r="E62" s="64">
        <f t="shared" si="20"/>
        <v>5856309.3677900005</v>
      </c>
      <c r="F62" s="64">
        <f t="shared" si="21"/>
        <v>2239912.752179997</v>
      </c>
      <c r="G62" s="64">
        <f t="shared" si="22"/>
        <v>2246715.988049997</v>
      </c>
      <c r="H62" s="65">
        <f t="shared" si="19"/>
        <v>72.333852518014936</v>
      </c>
      <c r="I62" s="66"/>
    </row>
    <row r="63" spans="1:9" s="55" customFormat="1" ht="11.25" customHeight="1">
      <c r="A63" s="62" t="s">
        <v>144</v>
      </c>
      <c r="B63" s="63">
        <v>12061.159599999999</v>
      </c>
      <c r="C63" s="63">
        <v>10017.905149999999</v>
      </c>
      <c r="D63" s="63">
        <v>18.845599999999997</v>
      </c>
      <c r="E63" s="64">
        <f t="shared" si="20"/>
        <v>10036.750749999999</v>
      </c>
      <c r="F63" s="64">
        <f t="shared" si="21"/>
        <v>2024.4088499999998</v>
      </c>
      <c r="G63" s="64">
        <f t="shared" si="22"/>
        <v>2043.2544500000004</v>
      </c>
      <c r="H63" s="65">
        <f t="shared" si="19"/>
        <v>83.215470840797096</v>
      </c>
      <c r="I63" s="66"/>
    </row>
    <row r="64" spans="1:9" s="55" customFormat="1" ht="11.25" customHeight="1">
      <c r="A64" s="62" t="s">
        <v>145</v>
      </c>
      <c r="B64" s="63">
        <v>183460.95200000002</v>
      </c>
      <c r="C64" s="63">
        <v>147552.47323</v>
      </c>
      <c r="D64" s="63">
        <v>6488.6222499999994</v>
      </c>
      <c r="E64" s="64">
        <f t="shared" si="20"/>
        <v>154041.09547999999</v>
      </c>
      <c r="F64" s="64">
        <f t="shared" si="21"/>
        <v>29419.85652000003</v>
      </c>
      <c r="G64" s="64">
        <f t="shared" si="22"/>
        <v>35908.478770000016</v>
      </c>
      <c r="H64" s="65">
        <f t="shared" si="19"/>
        <v>83.963968245406235</v>
      </c>
      <c r="I64" s="66"/>
    </row>
    <row r="65" spans="1:9" s="55" customFormat="1" ht="11.25" customHeight="1">
      <c r="A65" s="62" t="s">
        <v>146</v>
      </c>
      <c r="B65" s="63">
        <v>29468.347000000002</v>
      </c>
      <c r="C65" s="63">
        <v>27594.268410000001</v>
      </c>
      <c r="D65" s="63">
        <v>845.75295999999992</v>
      </c>
      <c r="E65" s="64">
        <f t="shared" si="20"/>
        <v>28440.021370000002</v>
      </c>
      <c r="F65" s="64">
        <f t="shared" si="21"/>
        <v>1028.3256299999994</v>
      </c>
      <c r="G65" s="64">
        <f t="shared" si="22"/>
        <v>1874.078590000001</v>
      </c>
      <c r="H65" s="65">
        <f t="shared" si="19"/>
        <v>96.510406131704642</v>
      </c>
      <c r="I65" s="66"/>
    </row>
    <row r="66" spans="1:9" s="55" customFormat="1" ht="11.25" customHeight="1">
      <c r="A66" s="71" t="s">
        <v>147</v>
      </c>
      <c r="B66" s="63">
        <v>28555.999999999996</v>
      </c>
      <c r="C66" s="63">
        <v>20528.766070000001</v>
      </c>
      <c r="D66" s="63">
        <v>963.0261999999999</v>
      </c>
      <c r="E66" s="64">
        <f t="shared" si="20"/>
        <v>21491.792270000002</v>
      </c>
      <c r="F66" s="64">
        <f t="shared" si="21"/>
        <v>7064.2077299999946</v>
      </c>
      <c r="G66" s="64">
        <f t="shared" si="22"/>
        <v>8027.2339299999949</v>
      </c>
      <c r="H66" s="65">
        <f t="shared" si="19"/>
        <v>75.261914378764544</v>
      </c>
      <c r="I66" s="66"/>
    </row>
    <row r="67" spans="1:9" s="55" customFormat="1" ht="11.25" customHeight="1">
      <c r="A67" s="62" t="s">
        <v>148</v>
      </c>
      <c r="B67" s="63">
        <v>355337.99999999994</v>
      </c>
      <c r="C67" s="63">
        <v>324788.32887999999</v>
      </c>
      <c r="D67" s="63">
        <v>190.70156</v>
      </c>
      <c r="E67" s="64">
        <f t="shared" si="20"/>
        <v>324979.03044</v>
      </c>
      <c r="F67" s="64">
        <f t="shared" si="21"/>
        <v>30358.96955999994</v>
      </c>
      <c r="G67" s="64">
        <f t="shared" si="22"/>
        <v>30549.671119999955</v>
      </c>
      <c r="H67" s="65">
        <f t="shared" si="19"/>
        <v>91.456312142242041</v>
      </c>
      <c r="I67" s="66"/>
    </row>
    <row r="68" spans="1:9" s="55" customFormat="1" ht="11.25" customHeight="1">
      <c r="A68" s="62"/>
      <c r="B68" s="68"/>
      <c r="C68" s="68"/>
      <c r="D68" s="68"/>
      <c r="E68" s="68"/>
      <c r="F68" s="68"/>
      <c r="G68" s="68"/>
      <c r="H68" s="59"/>
      <c r="I68" s="60"/>
    </row>
    <row r="69" spans="1:9" s="55" customFormat="1" ht="11.25" customHeight="1">
      <c r="A69" s="57" t="s">
        <v>149</v>
      </c>
      <c r="B69" s="70">
        <f t="shared" ref="B69:G69" si="23">SUM(B70:B73)</f>
        <v>7099110.6229999987</v>
      </c>
      <c r="C69" s="70">
        <f t="shared" si="23"/>
        <v>6030604.2036400009</v>
      </c>
      <c r="D69" s="70">
        <f t="shared" si="23"/>
        <v>27987.797190000001</v>
      </c>
      <c r="E69" s="70">
        <f t="shared" si="23"/>
        <v>6058592.0008300012</v>
      </c>
      <c r="F69" s="70">
        <f t="shared" si="23"/>
        <v>1040518.6221699981</v>
      </c>
      <c r="G69" s="70">
        <f t="shared" si="23"/>
        <v>1068506.4193599978</v>
      </c>
      <c r="H69" s="59">
        <f>E69/B69*100</f>
        <v>85.342972135144919</v>
      </c>
      <c r="I69" s="60"/>
    </row>
    <row r="70" spans="1:9" s="55" customFormat="1" ht="11.25" customHeight="1">
      <c r="A70" s="62" t="s">
        <v>112</v>
      </c>
      <c r="B70" s="63">
        <v>7047702.561999999</v>
      </c>
      <c r="C70" s="63">
        <v>5987050.290980001</v>
      </c>
      <c r="D70" s="63">
        <v>26008.69599</v>
      </c>
      <c r="E70" s="64">
        <f>SUM(C70:D70)</f>
        <v>6013058.9869700009</v>
      </c>
      <c r="F70" s="64">
        <f>B70-E70</f>
        <v>1034643.5750299981</v>
      </c>
      <c r="G70" s="64">
        <f>B70-C70</f>
        <v>1060652.271019998</v>
      </c>
      <c r="H70" s="65">
        <f>E70/B70*100</f>
        <v>85.319420535585337</v>
      </c>
      <c r="I70" s="66"/>
    </row>
    <row r="71" spans="1:9" s="55" customFormat="1" ht="11.25" customHeight="1">
      <c r="A71" s="62" t="s">
        <v>150</v>
      </c>
      <c r="B71" s="63">
        <v>35260.732999999993</v>
      </c>
      <c r="C71" s="63">
        <v>30427.43533</v>
      </c>
      <c r="D71" s="63">
        <v>1835.6345100000001</v>
      </c>
      <c r="E71" s="64">
        <f>SUM(C71:D71)</f>
        <v>32263.06984</v>
      </c>
      <c r="F71" s="64">
        <f>B71-E71</f>
        <v>2997.6631599999928</v>
      </c>
      <c r="G71" s="64">
        <f>B71-C71</f>
        <v>4833.2976699999926</v>
      </c>
      <c r="H71" s="65">
        <f>E71/B71*100</f>
        <v>91.498579567248385</v>
      </c>
      <c r="I71" s="66"/>
    </row>
    <row r="72" spans="1:9" s="55" customFormat="1" ht="11.25" customHeight="1">
      <c r="A72" s="62" t="s">
        <v>151</v>
      </c>
      <c r="B72" s="63">
        <v>3025.328</v>
      </c>
      <c r="C72" s="63">
        <v>2550.8930799999998</v>
      </c>
      <c r="D72" s="63">
        <v>0</v>
      </c>
      <c r="E72" s="64">
        <f>SUM(C72:D72)</f>
        <v>2550.8930799999998</v>
      </c>
      <c r="F72" s="64">
        <f>B72-E72</f>
        <v>474.43492000000015</v>
      </c>
      <c r="G72" s="64">
        <f>B72-C72</f>
        <v>474.43492000000015</v>
      </c>
      <c r="H72" s="65">
        <f>E72/B72*100</f>
        <v>84.317901397798849</v>
      </c>
      <c r="I72" s="66"/>
    </row>
    <row r="73" spans="1:9" s="55" customFormat="1" ht="11.25" customHeight="1">
      <c r="A73" s="62" t="s">
        <v>152</v>
      </c>
      <c r="B73" s="63">
        <v>13122.000000000002</v>
      </c>
      <c r="C73" s="63">
        <v>10575.58425</v>
      </c>
      <c r="D73" s="63">
        <v>143.46669</v>
      </c>
      <c r="E73" s="64">
        <f>SUM(C73:D73)</f>
        <v>10719.050939999999</v>
      </c>
      <c r="F73" s="64">
        <f>B73-E73</f>
        <v>2402.9490600000026</v>
      </c>
      <c r="G73" s="64">
        <f>B73-C73</f>
        <v>2546.4157500000019</v>
      </c>
      <c r="H73" s="65">
        <f>E73/B73*100</f>
        <v>81.687631001371727</v>
      </c>
      <c r="I73" s="66"/>
    </row>
    <row r="74" spans="1:9" s="55" customFormat="1" ht="11.25" customHeight="1">
      <c r="A74" s="62"/>
      <c r="B74" s="68"/>
      <c r="C74" s="68"/>
      <c r="D74" s="68"/>
      <c r="E74" s="68"/>
      <c r="F74" s="68"/>
      <c r="G74" s="68"/>
      <c r="H74" s="59"/>
      <c r="I74" s="60"/>
    </row>
    <row r="75" spans="1:9" s="55" customFormat="1" ht="11.25" customHeight="1">
      <c r="A75" s="57" t="s">
        <v>153</v>
      </c>
      <c r="B75" s="70">
        <f t="shared" ref="B75:G75" si="24">SUM(B76:B78)</f>
        <v>48196245.447149985</v>
      </c>
      <c r="C75" s="70">
        <f t="shared" si="24"/>
        <v>40146038.615280002</v>
      </c>
      <c r="D75" s="70">
        <f t="shared" si="24"/>
        <v>2740705.2680100002</v>
      </c>
      <c r="E75" s="70">
        <f t="shared" si="24"/>
        <v>42886743.883289993</v>
      </c>
      <c r="F75" s="70">
        <f t="shared" si="24"/>
        <v>5309501.5638599889</v>
      </c>
      <c r="G75" s="70">
        <f t="shared" si="24"/>
        <v>8050206.8318699859</v>
      </c>
      <c r="H75" s="59">
        <f>E75/B75*100</f>
        <v>88.983578462180887</v>
      </c>
      <c r="I75" s="60"/>
    </row>
    <row r="76" spans="1:9" s="55" customFormat="1" ht="11.25" customHeight="1">
      <c r="A76" s="62" t="s">
        <v>154</v>
      </c>
      <c r="B76" s="63">
        <v>47537083.331149988</v>
      </c>
      <c r="C76" s="63">
        <v>39673597.692510001</v>
      </c>
      <c r="D76" s="63">
        <v>2727272.2562800003</v>
      </c>
      <c r="E76" s="64">
        <f>SUM(C76:D76)</f>
        <v>42400869.948789999</v>
      </c>
      <c r="F76" s="64">
        <f>B76-E76</f>
        <v>5136213.382359989</v>
      </c>
      <c r="G76" s="64">
        <f>B76-C76</f>
        <v>7863485.6386399865</v>
      </c>
      <c r="H76" s="65">
        <f>E76/B76*100</f>
        <v>89.195354400310151</v>
      </c>
      <c r="I76" s="66"/>
    </row>
    <row r="77" spans="1:9" s="55" customFormat="1" ht="11.25" customHeight="1">
      <c r="A77" s="62" t="s">
        <v>155</v>
      </c>
      <c r="B77" s="63">
        <v>259952.84799999997</v>
      </c>
      <c r="C77" s="63">
        <v>201414.78720999998</v>
      </c>
      <c r="D77" s="63">
        <v>5136.1257799999994</v>
      </c>
      <c r="E77" s="64">
        <f>SUM(C77:D77)</f>
        <v>206550.91298999998</v>
      </c>
      <c r="F77" s="64">
        <f>B77-E77</f>
        <v>53401.935009999987</v>
      </c>
      <c r="G77" s="64">
        <f>B77-C77</f>
        <v>58538.060789999989</v>
      </c>
      <c r="H77" s="65">
        <f>E77/B77*100</f>
        <v>79.457068687318255</v>
      </c>
      <c r="I77" s="66"/>
    </row>
    <row r="78" spans="1:9" s="55" customFormat="1" ht="11.25" customHeight="1">
      <c r="A78" s="62" t="s">
        <v>156</v>
      </c>
      <c r="B78" s="63">
        <v>399209.26800000004</v>
      </c>
      <c r="C78" s="63">
        <v>271026.13556000002</v>
      </c>
      <c r="D78" s="63">
        <v>8296.8859499999999</v>
      </c>
      <c r="E78" s="64">
        <f>SUM(C78:D78)</f>
        <v>279323.02151000005</v>
      </c>
      <c r="F78" s="64">
        <f>B78-E78</f>
        <v>119886.24648999999</v>
      </c>
      <c r="G78" s="64">
        <f>B78-C78</f>
        <v>128183.13244000002</v>
      </c>
      <c r="H78" s="65">
        <f>E78/B78*100</f>
        <v>69.969072338771454</v>
      </c>
      <c r="I78" s="66"/>
    </row>
    <row r="79" spans="1:9" s="55" customFormat="1" ht="11.25" customHeight="1">
      <c r="A79" s="62"/>
      <c r="B79" s="68"/>
      <c r="C79" s="68"/>
      <c r="D79" s="68"/>
      <c r="E79" s="68"/>
      <c r="F79" s="68"/>
      <c r="G79" s="68"/>
      <c r="H79" s="59"/>
      <c r="I79" s="60"/>
    </row>
    <row r="80" spans="1:9" s="55" customFormat="1" ht="11.25" customHeight="1">
      <c r="A80" s="57" t="s">
        <v>157</v>
      </c>
      <c r="B80" s="70">
        <f>SUM(B81:B84)</f>
        <v>2580657.9139999999</v>
      </c>
      <c r="C80" s="70">
        <f t="shared" ref="C80:G80" si="25">SUM(C81:C84)</f>
        <v>1083431.42888</v>
      </c>
      <c r="D80" s="70">
        <f t="shared" si="25"/>
        <v>4710.2247299999999</v>
      </c>
      <c r="E80" s="70">
        <f t="shared" si="25"/>
        <v>1088141.6536099999</v>
      </c>
      <c r="F80" s="70">
        <f t="shared" si="25"/>
        <v>1492516.2603900002</v>
      </c>
      <c r="G80" s="70">
        <f t="shared" si="25"/>
        <v>1497226.4851200001</v>
      </c>
      <c r="H80" s="59">
        <f>E80/B80*100</f>
        <v>42.165280710273947</v>
      </c>
      <c r="I80" s="60"/>
    </row>
    <row r="81" spans="1:9" s="55" customFormat="1" ht="11.25" customHeight="1">
      <c r="A81" s="62" t="s">
        <v>124</v>
      </c>
      <c r="B81" s="63">
        <v>2161198.3730000001</v>
      </c>
      <c r="C81" s="63">
        <v>803251.94767999998</v>
      </c>
      <c r="D81" s="63">
        <v>1000.55363</v>
      </c>
      <c r="E81" s="64">
        <f>SUM(C81:D81)</f>
        <v>804252.50130999996</v>
      </c>
      <c r="F81" s="64">
        <f>B81-E81</f>
        <v>1356945.8716900002</v>
      </c>
      <c r="G81" s="64">
        <f>B81-C81</f>
        <v>1357946.4253200002</v>
      </c>
      <c r="H81" s="65">
        <f>E81/B81*100</f>
        <v>37.213266091515791</v>
      </c>
      <c r="I81" s="66"/>
    </row>
    <row r="82" spans="1:9" s="55" customFormat="1" ht="11.25" customHeight="1">
      <c r="A82" s="62" t="s">
        <v>158</v>
      </c>
      <c r="B82" s="63">
        <v>0</v>
      </c>
      <c r="C82" s="63">
        <v>0</v>
      </c>
      <c r="D82" s="63">
        <v>0</v>
      </c>
      <c r="E82" s="64">
        <f>SUM(C82:D82)</f>
        <v>0</v>
      </c>
      <c r="F82" s="64">
        <f>B82-E82</f>
        <v>0</v>
      </c>
      <c r="G82" s="64">
        <f>B82-C82</f>
        <v>0</v>
      </c>
      <c r="H82" s="65"/>
      <c r="I82" s="66"/>
    </row>
    <row r="83" spans="1:9" s="55" customFormat="1" ht="11.25" customHeight="1">
      <c r="A83" s="62" t="s">
        <v>159</v>
      </c>
      <c r="B83" s="63">
        <v>157772.55600000001</v>
      </c>
      <c r="C83" s="63">
        <v>45717.751120000001</v>
      </c>
      <c r="D83" s="63">
        <v>84.240449999999996</v>
      </c>
      <c r="E83" s="64">
        <f>SUM(C83:D83)</f>
        <v>45801.991569999998</v>
      </c>
      <c r="F83" s="64">
        <f>B83-E83</f>
        <v>111970.56443000001</v>
      </c>
      <c r="G83" s="64">
        <f>B83-C83</f>
        <v>112054.80488000001</v>
      </c>
      <c r="H83" s="65">
        <f>E83/B83*100</f>
        <v>29.030392060074124</v>
      </c>
      <c r="I83" s="66"/>
    </row>
    <row r="84" spans="1:9" s="55" customFormat="1" ht="11.25" customHeight="1">
      <c r="A84" s="62" t="s">
        <v>160</v>
      </c>
      <c r="B84" s="63">
        <v>261686.98499999996</v>
      </c>
      <c r="C84" s="63">
        <v>234461.73008000001</v>
      </c>
      <c r="D84" s="63">
        <v>3625.4306500000002</v>
      </c>
      <c r="E84" s="64">
        <f>SUM(C84:D84)</f>
        <v>238087.16073</v>
      </c>
      <c r="F84" s="64">
        <f>B84-E84</f>
        <v>23599.824269999954</v>
      </c>
      <c r="G84" s="64">
        <f>B84-C84</f>
        <v>27225.254919999948</v>
      </c>
      <c r="H84" s="65">
        <f>E84/B84*100</f>
        <v>90.981659149002013</v>
      </c>
      <c r="I84" s="66"/>
    </row>
    <row r="85" spans="1:9" s="55" customFormat="1" ht="11.25" customHeight="1">
      <c r="A85" s="74"/>
      <c r="B85" s="63"/>
      <c r="C85" s="63"/>
      <c r="D85" s="63"/>
      <c r="E85" s="64"/>
      <c r="F85" s="64"/>
      <c r="G85" s="64"/>
      <c r="H85" s="65"/>
      <c r="I85" s="66"/>
    </row>
    <row r="86" spans="1:9" s="55" customFormat="1" ht="11.25" customHeight="1">
      <c r="A86" s="57" t="s">
        <v>161</v>
      </c>
      <c r="B86" s="70">
        <f t="shared" ref="B86:G86" si="26">SUM(B87:B93)</f>
        <v>97670150.295530006</v>
      </c>
      <c r="C86" s="70">
        <f t="shared" si="26"/>
        <v>92700514.022130013</v>
      </c>
      <c r="D86" s="70">
        <f t="shared" si="26"/>
        <v>1239772.4794199998</v>
      </c>
      <c r="E86" s="70">
        <f t="shared" si="26"/>
        <v>93940286.501550019</v>
      </c>
      <c r="F86" s="70">
        <f t="shared" si="26"/>
        <v>3729863.7939799717</v>
      </c>
      <c r="G86" s="70">
        <f t="shared" si="26"/>
        <v>4969636.2733999761</v>
      </c>
      <c r="H86" s="59">
        <f t="shared" ref="H86:H93" si="27">E86/B86*100</f>
        <v>96.181163044498064</v>
      </c>
      <c r="I86" s="60"/>
    </row>
    <row r="87" spans="1:9" s="55" customFormat="1" ht="11.25" customHeight="1">
      <c r="A87" s="62" t="s">
        <v>139</v>
      </c>
      <c r="B87" s="63">
        <v>6893894.755020001</v>
      </c>
      <c r="C87" s="63">
        <v>5670169.4242999991</v>
      </c>
      <c r="D87" s="63">
        <v>477281.93477000005</v>
      </c>
      <c r="E87" s="64">
        <f t="shared" ref="E87:E93" si="28">SUM(C87:D87)</f>
        <v>6147451.3590699993</v>
      </c>
      <c r="F87" s="64">
        <f t="shared" ref="F87:F93" si="29">B87-E87</f>
        <v>746443.39595000166</v>
      </c>
      <c r="G87" s="64">
        <f t="shared" ref="G87:G93" si="30">B87-C87</f>
        <v>1223725.3307200018</v>
      </c>
      <c r="H87" s="65">
        <f t="shared" si="27"/>
        <v>89.172399311630684</v>
      </c>
      <c r="I87" s="66"/>
    </row>
    <row r="88" spans="1:9" s="55" customFormat="1" ht="11.25" customHeight="1">
      <c r="A88" s="62" t="s">
        <v>162</v>
      </c>
      <c r="B88" s="63">
        <v>8130083.3076600004</v>
      </c>
      <c r="C88" s="63">
        <v>7607078.6581699988</v>
      </c>
      <c r="D88" s="63">
        <v>46837.335360000005</v>
      </c>
      <c r="E88" s="64">
        <f t="shared" si="28"/>
        <v>7653915.9935299987</v>
      </c>
      <c r="F88" s="64">
        <f t="shared" si="29"/>
        <v>476167.3141300017</v>
      </c>
      <c r="G88" s="64">
        <f t="shared" si="30"/>
        <v>523004.64949000161</v>
      </c>
      <c r="H88" s="65">
        <f t="shared" si="27"/>
        <v>94.143143481920205</v>
      </c>
      <c r="I88" s="66"/>
    </row>
    <row r="89" spans="1:9" s="55" customFormat="1" ht="11.25" customHeight="1">
      <c r="A89" s="62" t="s">
        <v>163</v>
      </c>
      <c r="B89" s="63">
        <v>6168508.1570300004</v>
      </c>
      <c r="C89" s="63">
        <v>5955439.9632699993</v>
      </c>
      <c r="D89" s="63">
        <v>21328.660739999996</v>
      </c>
      <c r="E89" s="64">
        <f t="shared" si="28"/>
        <v>5976768.6240099994</v>
      </c>
      <c r="F89" s="64">
        <f t="shared" si="29"/>
        <v>191739.5330200009</v>
      </c>
      <c r="G89" s="64">
        <f t="shared" si="30"/>
        <v>213068.1937600011</v>
      </c>
      <c r="H89" s="65">
        <f t="shared" si="27"/>
        <v>96.891638494447264</v>
      </c>
      <c r="I89" s="66"/>
    </row>
    <row r="90" spans="1:9" s="55" customFormat="1" ht="11.25" customHeight="1">
      <c r="A90" s="62" t="s">
        <v>164</v>
      </c>
      <c r="B90" s="63">
        <v>146711.67700000003</v>
      </c>
      <c r="C90" s="63">
        <v>130936.20501000001</v>
      </c>
      <c r="D90" s="63">
        <v>3997.83662</v>
      </c>
      <c r="E90" s="64">
        <f t="shared" si="28"/>
        <v>134934.04162999999</v>
      </c>
      <c r="F90" s="64">
        <f t="shared" si="29"/>
        <v>11777.635370000033</v>
      </c>
      <c r="G90" s="64">
        <f t="shared" si="30"/>
        <v>15775.47199000002</v>
      </c>
      <c r="H90" s="65">
        <f t="shared" si="27"/>
        <v>91.972257688800028</v>
      </c>
      <c r="I90" s="66"/>
    </row>
    <row r="91" spans="1:9" s="55" customFormat="1" ht="11.25" customHeight="1">
      <c r="A91" s="62" t="s">
        <v>165</v>
      </c>
      <c r="B91" s="63">
        <v>797891.51319999993</v>
      </c>
      <c r="C91" s="63">
        <v>700315.76882</v>
      </c>
      <c r="D91" s="63">
        <v>26345.923199999997</v>
      </c>
      <c r="E91" s="64">
        <f t="shared" si="28"/>
        <v>726661.69201999996</v>
      </c>
      <c r="F91" s="64">
        <f t="shared" si="29"/>
        <v>71229.82117999997</v>
      </c>
      <c r="G91" s="64">
        <f t="shared" si="30"/>
        <v>97575.744379999931</v>
      </c>
      <c r="H91" s="65">
        <f t="shared" si="27"/>
        <v>91.07274359964957</v>
      </c>
      <c r="I91" s="66"/>
    </row>
    <row r="92" spans="1:9" s="55" customFormat="1" ht="11.25" customHeight="1">
      <c r="A92" s="62" t="s">
        <v>166</v>
      </c>
      <c r="B92" s="63">
        <v>74548146.405619994</v>
      </c>
      <c r="C92" s="63">
        <v>71867006.262130022</v>
      </c>
      <c r="D92" s="63">
        <v>658053.0634799999</v>
      </c>
      <c r="E92" s="64">
        <f t="shared" si="28"/>
        <v>72525059.325610027</v>
      </c>
      <c r="F92" s="64">
        <f t="shared" si="29"/>
        <v>2023087.0800099671</v>
      </c>
      <c r="G92" s="64">
        <f t="shared" si="30"/>
        <v>2681140.1434899718</v>
      </c>
      <c r="H92" s="65">
        <f t="shared" si="27"/>
        <v>97.286200693707045</v>
      </c>
      <c r="I92" s="66"/>
    </row>
    <row r="93" spans="1:9" s="55" customFormat="1" ht="11.25" customHeight="1">
      <c r="A93" s="62" t="s">
        <v>167</v>
      </c>
      <c r="B93" s="63">
        <v>984914.4800000001</v>
      </c>
      <c r="C93" s="63">
        <v>769567.74043000001</v>
      </c>
      <c r="D93" s="63">
        <v>5927.7252500000004</v>
      </c>
      <c r="E93" s="64">
        <f t="shared" si="28"/>
        <v>775495.46568000002</v>
      </c>
      <c r="F93" s="64">
        <f t="shared" si="29"/>
        <v>209419.01432000007</v>
      </c>
      <c r="G93" s="64">
        <f t="shared" si="30"/>
        <v>215346.73957000009</v>
      </c>
      <c r="H93" s="65">
        <f t="shared" si="27"/>
        <v>78.73734028968687</v>
      </c>
      <c r="I93" s="66"/>
    </row>
    <row r="94" spans="1:9" s="55" customFormat="1" ht="11.25" customHeight="1">
      <c r="A94" s="62"/>
      <c r="B94" s="68"/>
      <c r="C94" s="68"/>
      <c r="D94" s="68"/>
      <c r="E94" s="68"/>
      <c r="F94" s="68"/>
      <c r="G94" s="68"/>
      <c r="H94" s="59"/>
      <c r="I94" s="60"/>
    </row>
    <row r="95" spans="1:9" s="55" customFormat="1" ht="11.25" customHeight="1">
      <c r="A95" s="57" t="s">
        <v>168</v>
      </c>
      <c r="B95" s="70">
        <f t="shared" ref="B95:G95" si="31">SUM(B96:B105)</f>
        <v>9552748.318</v>
      </c>
      <c r="C95" s="70">
        <f t="shared" si="31"/>
        <v>8489431.6438199989</v>
      </c>
      <c r="D95" s="70">
        <f t="shared" si="31"/>
        <v>442294.44873000006</v>
      </c>
      <c r="E95" s="70">
        <f t="shared" si="31"/>
        <v>8931726.0925500002</v>
      </c>
      <c r="F95" s="70">
        <f t="shared" si="31"/>
        <v>621022.22544999968</v>
      </c>
      <c r="G95" s="70">
        <f t="shared" si="31"/>
        <v>1063316.6741800001</v>
      </c>
      <c r="H95" s="59">
        <f t="shared" ref="H95:H105" si="32">E95/B95*100</f>
        <v>93.499020336589183</v>
      </c>
      <c r="I95" s="60"/>
    </row>
    <row r="96" spans="1:9" s="55" customFormat="1" ht="11.25" customHeight="1">
      <c r="A96" s="62" t="s">
        <v>112</v>
      </c>
      <c r="B96" s="63">
        <v>3313247.8639999991</v>
      </c>
      <c r="C96" s="63">
        <v>3007343.8231000002</v>
      </c>
      <c r="D96" s="63">
        <v>280091.99923000002</v>
      </c>
      <c r="E96" s="64">
        <f t="shared" ref="E96:E105" si="33">SUM(C96:D96)</f>
        <v>3287435.8223300003</v>
      </c>
      <c r="F96" s="64">
        <f t="shared" ref="F96:F105" si="34">B96-E96</f>
        <v>25812.041669998784</v>
      </c>
      <c r="G96" s="64">
        <f t="shared" ref="G96:G105" si="35">B96-C96</f>
        <v>305904.04089999897</v>
      </c>
      <c r="H96" s="65">
        <f t="shared" si="32"/>
        <v>99.220944440937885</v>
      </c>
      <c r="I96" s="66"/>
    </row>
    <row r="97" spans="1:9" s="55" customFormat="1" ht="11.25" customHeight="1">
      <c r="A97" s="62" t="s">
        <v>169</v>
      </c>
      <c r="B97" s="63">
        <v>1248542.9269699999</v>
      </c>
      <c r="C97" s="63">
        <v>1056601.3509200001</v>
      </c>
      <c r="D97" s="63">
        <v>46147.067920000001</v>
      </c>
      <c r="E97" s="64">
        <f t="shared" si="33"/>
        <v>1102748.4188400002</v>
      </c>
      <c r="F97" s="64">
        <f t="shared" si="34"/>
        <v>145794.50812999974</v>
      </c>
      <c r="G97" s="64">
        <f t="shared" si="35"/>
        <v>191941.5760499998</v>
      </c>
      <c r="H97" s="65">
        <f t="shared" si="32"/>
        <v>88.322827755404603</v>
      </c>
      <c r="I97" s="66"/>
    </row>
    <row r="98" spans="1:9" s="55" customFormat="1" ht="11.25" customHeight="1">
      <c r="A98" s="62" t="s">
        <v>170</v>
      </c>
      <c r="B98" s="63">
        <v>629446.08799999999</v>
      </c>
      <c r="C98" s="63">
        <v>526018.29486000002</v>
      </c>
      <c r="D98" s="63">
        <v>12879.774009999999</v>
      </c>
      <c r="E98" s="64">
        <f t="shared" si="33"/>
        <v>538898.06887000008</v>
      </c>
      <c r="F98" s="64">
        <f t="shared" si="34"/>
        <v>90548.019129999913</v>
      </c>
      <c r="G98" s="64">
        <f t="shared" si="35"/>
        <v>103427.79313999997</v>
      </c>
      <c r="H98" s="65">
        <f t="shared" si="32"/>
        <v>85.614650586246881</v>
      </c>
      <c r="I98" s="66"/>
    </row>
    <row r="99" spans="1:9" s="55" customFormat="1" ht="11.25" customHeight="1">
      <c r="A99" s="62" t="s">
        <v>171</v>
      </c>
      <c r="B99" s="63">
        <v>799218.0070000001</v>
      </c>
      <c r="C99" s="63">
        <v>600462.94128000003</v>
      </c>
      <c r="D99" s="63">
        <v>24242.073209999999</v>
      </c>
      <c r="E99" s="64">
        <f t="shared" si="33"/>
        <v>624705.01448999997</v>
      </c>
      <c r="F99" s="64">
        <f t="shared" si="34"/>
        <v>174512.99251000013</v>
      </c>
      <c r="G99" s="64">
        <f t="shared" si="35"/>
        <v>198755.06572000007</v>
      </c>
      <c r="H99" s="65">
        <f t="shared" si="32"/>
        <v>78.164531957298593</v>
      </c>
      <c r="I99" s="66"/>
    </row>
    <row r="100" spans="1:9" s="55" customFormat="1" ht="11.25" customHeight="1">
      <c r="A100" s="62" t="s">
        <v>172</v>
      </c>
      <c r="B100" s="63">
        <v>827277.79599999974</v>
      </c>
      <c r="C100" s="63">
        <v>737278.82147000008</v>
      </c>
      <c r="D100" s="63">
        <v>9339.8515399999997</v>
      </c>
      <c r="E100" s="64">
        <f t="shared" si="33"/>
        <v>746618.67301000003</v>
      </c>
      <c r="F100" s="64">
        <f t="shared" si="34"/>
        <v>80659.122989999712</v>
      </c>
      <c r="G100" s="64">
        <f t="shared" si="35"/>
        <v>89998.974529999658</v>
      </c>
      <c r="H100" s="65">
        <f t="shared" si="32"/>
        <v>90.250055860317119</v>
      </c>
      <c r="I100" s="66"/>
    </row>
    <row r="101" spans="1:9" s="55" customFormat="1" ht="11.25" customHeight="1">
      <c r="A101" s="62" t="s">
        <v>173</v>
      </c>
      <c r="B101" s="63">
        <v>74174.412000000011</v>
      </c>
      <c r="C101" s="63">
        <v>55090.0501</v>
      </c>
      <c r="D101" s="63">
        <v>1900.88372</v>
      </c>
      <c r="E101" s="64">
        <f t="shared" si="33"/>
        <v>56990.933819999998</v>
      </c>
      <c r="F101" s="64">
        <f t="shared" si="34"/>
        <v>17183.478180000013</v>
      </c>
      <c r="G101" s="64">
        <f t="shared" si="35"/>
        <v>19084.361900000011</v>
      </c>
      <c r="H101" s="65">
        <f t="shared" si="32"/>
        <v>76.833684667429509</v>
      </c>
      <c r="I101" s="66"/>
    </row>
    <row r="102" spans="1:9" s="55" customFormat="1" ht="11.25" customHeight="1">
      <c r="A102" s="62" t="s">
        <v>174</v>
      </c>
      <c r="B102" s="63">
        <v>478598.65800000005</v>
      </c>
      <c r="C102" s="63">
        <v>445896.27762000001</v>
      </c>
      <c r="D102" s="63">
        <v>0.4</v>
      </c>
      <c r="E102" s="64">
        <f t="shared" si="33"/>
        <v>445896.67762000003</v>
      </c>
      <c r="F102" s="64">
        <f t="shared" si="34"/>
        <v>32701.980380000023</v>
      </c>
      <c r="G102" s="64">
        <f t="shared" si="35"/>
        <v>32702.380380000046</v>
      </c>
      <c r="H102" s="65">
        <f t="shared" si="32"/>
        <v>93.167139139784211</v>
      </c>
      <c r="I102" s="66"/>
    </row>
    <row r="103" spans="1:9" s="55" customFormat="1" ht="11.25" customHeight="1">
      <c r="A103" s="62" t="s">
        <v>175</v>
      </c>
      <c r="B103" s="63">
        <v>424343.30693000101</v>
      </c>
      <c r="C103" s="63">
        <v>379825.70054999948</v>
      </c>
      <c r="D103" s="63">
        <v>10340.545719999991</v>
      </c>
      <c r="E103" s="64">
        <f t="shared" si="33"/>
        <v>390166.24626999948</v>
      </c>
      <c r="F103" s="64">
        <f t="shared" si="34"/>
        <v>34177.060660001531</v>
      </c>
      <c r="G103" s="64">
        <f t="shared" si="35"/>
        <v>44517.606380001525</v>
      </c>
      <c r="H103" s="65">
        <f t="shared" si="32"/>
        <v>91.945893784147898</v>
      </c>
      <c r="I103" s="66"/>
    </row>
    <row r="104" spans="1:9" s="55" customFormat="1" ht="11.25" customHeight="1">
      <c r="A104" s="62" t="s">
        <v>176</v>
      </c>
      <c r="B104" s="63">
        <v>71480.000100000005</v>
      </c>
      <c r="C104" s="63">
        <v>50569.493459999998</v>
      </c>
      <c r="D104" s="63">
        <v>1403.9418900000001</v>
      </c>
      <c r="E104" s="64">
        <f t="shared" si="33"/>
        <v>51973.43535</v>
      </c>
      <c r="F104" s="64">
        <f t="shared" si="34"/>
        <v>19506.564750000005</v>
      </c>
      <c r="G104" s="64">
        <f t="shared" si="35"/>
        <v>20910.506640000007</v>
      </c>
      <c r="H104" s="65">
        <f t="shared" si="32"/>
        <v>72.710457858547201</v>
      </c>
      <c r="I104" s="66"/>
    </row>
    <row r="105" spans="1:9" s="55" customFormat="1" ht="11.25" customHeight="1">
      <c r="A105" s="62" t="s">
        <v>177</v>
      </c>
      <c r="B105" s="63">
        <v>1686419.2589999998</v>
      </c>
      <c r="C105" s="63">
        <v>1630344.8904599999</v>
      </c>
      <c r="D105" s="63">
        <v>55947.911489999999</v>
      </c>
      <c r="E105" s="64">
        <f t="shared" si="33"/>
        <v>1686292.80195</v>
      </c>
      <c r="F105" s="64">
        <f t="shared" si="34"/>
        <v>126.45704999985173</v>
      </c>
      <c r="G105" s="64">
        <f t="shared" si="35"/>
        <v>56074.368539999938</v>
      </c>
      <c r="H105" s="65">
        <f t="shared" si="32"/>
        <v>99.99250144652197</v>
      </c>
      <c r="I105" s="66"/>
    </row>
    <row r="106" spans="1:9" s="55" customFormat="1" ht="11.25" customHeight="1">
      <c r="A106" s="62"/>
      <c r="B106" s="68"/>
      <c r="C106" s="68"/>
      <c r="D106" s="68"/>
      <c r="E106" s="68"/>
      <c r="F106" s="68"/>
      <c r="G106" s="68"/>
      <c r="H106" s="59"/>
      <c r="I106" s="60"/>
    </row>
    <row r="107" spans="1:9" s="55" customFormat="1" ht="11.25" customHeight="1">
      <c r="A107" s="57" t="s">
        <v>178</v>
      </c>
      <c r="B107" s="70">
        <f t="shared" ref="B107:G107" si="36">SUM(B108:B116)</f>
        <v>7771645.8440799993</v>
      </c>
      <c r="C107" s="70">
        <f t="shared" si="36"/>
        <v>4338240.1507499991</v>
      </c>
      <c r="D107" s="70">
        <f t="shared" si="36"/>
        <v>362995.83782999997</v>
      </c>
      <c r="E107" s="70">
        <f t="shared" si="36"/>
        <v>4701235.9885799987</v>
      </c>
      <c r="F107" s="70">
        <f t="shared" si="36"/>
        <v>3070409.8554999991</v>
      </c>
      <c r="G107" s="70">
        <f t="shared" si="36"/>
        <v>3433405.6933299997</v>
      </c>
      <c r="H107" s="59">
        <f t="shared" ref="H107:H116" si="37">E107/B107*100</f>
        <v>60.492154209022978</v>
      </c>
      <c r="I107" s="60"/>
    </row>
    <row r="108" spans="1:9" s="55" customFormat="1" ht="11.25" customHeight="1">
      <c r="A108" s="62" t="s">
        <v>112</v>
      </c>
      <c r="B108" s="63">
        <v>5854009.1243699985</v>
      </c>
      <c r="C108" s="63">
        <v>2861723.5481399996</v>
      </c>
      <c r="D108" s="63">
        <v>292796.94945999997</v>
      </c>
      <c r="E108" s="64">
        <f t="shared" ref="E108:E113" si="38">SUM(C108:D108)</f>
        <v>3154520.4975999994</v>
      </c>
      <c r="F108" s="64">
        <f t="shared" ref="F108:F116" si="39">B108-E108</f>
        <v>2699488.626769999</v>
      </c>
      <c r="G108" s="64">
        <f t="shared" ref="G108:G116" si="40">B108-C108</f>
        <v>2992285.5762299988</v>
      </c>
      <c r="H108" s="65">
        <f t="shared" si="37"/>
        <v>53.886497792903342</v>
      </c>
      <c r="I108" s="66"/>
    </row>
    <row r="109" spans="1:9" s="55" customFormat="1" ht="11.25" customHeight="1">
      <c r="A109" s="62" t="s">
        <v>179</v>
      </c>
      <c r="B109" s="63">
        <v>19988.460999999999</v>
      </c>
      <c r="C109" s="63">
        <v>18183.264329999998</v>
      </c>
      <c r="D109" s="63">
        <v>141.04938000000001</v>
      </c>
      <c r="E109" s="64">
        <f t="shared" si="38"/>
        <v>18324.313709999999</v>
      </c>
      <c r="F109" s="64">
        <f t="shared" si="39"/>
        <v>1664.1472900000008</v>
      </c>
      <c r="G109" s="64">
        <f t="shared" si="40"/>
        <v>1805.1966700000012</v>
      </c>
      <c r="H109" s="65">
        <f t="shared" si="37"/>
        <v>91.674460129771873</v>
      </c>
      <c r="I109" s="66"/>
    </row>
    <row r="110" spans="1:9" s="55" customFormat="1" ht="11.25" customHeight="1">
      <c r="A110" s="62" t="s">
        <v>180</v>
      </c>
      <c r="B110" s="63">
        <v>129072.07580999999</v>
      </c>
      <c r="C110" s="63">
        <v>108747.73927000001</v>
      </c>
      <c r="D110" s="63">
        <v>2542.5817600000005</v>
      </c>
      <c r="E110" s="64">
        <f t="shared" si="38"/>
        <v>111290.32103000001</v>
      </c>
      <c r="F110" s="64">
        <f t="shared" si="39"/>
        <v>17781.754779999988</v>
      </c>
      <c r="G110" s="64">
        <f t="shared" si="40"/>
        <v>20324.336539999989</v>
      </c>
      <c r="H110" s="65">
        <f t="shared" si="37"/>
        <v>86.223391335105248</v>
      </c>
      <c r="I110" s="66"/>
    </row>
    <row r="111" spans="1:9" s="55" customFormat="1" ht="11.25" customHeight="1">
      <c r="A111" s="62" t="s">
        <v>181</v>
      </c>
      <c r="B111" s="63">
        <v>636268.72780000011</v>
      </c>
      <c r="C111" s="63">
        <v>561731.80616999988</v>
      </c>
      <c r="D111" s="63">
        <v>9850.8434299999972</v>
      </c>
      <c r="E111" s="64">
        <f t="shared" si="38"/>
        <v>571582.64959999989</v>
      </c>
      <c r="F111" s="64">
        <f t="shared" si="39"/>
        <v>64686.078200000222</v>
      </c>
      <c r="G111" s="64">
        <f t="shared" si="40"/>
        <v>74536.92163000023</v>
      </c>
      <c r="H111" s="65">
        <f t="shared" si="37"/>
        <v>89.833528606118591</v>
      </c>
      <c r="I111" s="66"/>
    </row>
    <row r="112" spans="1:9" s="55" customFormat="1" ht="11.25" customHeight="1">
      <c r="A112" s="62" t="s">
        <v>182</v>
      </c>
      <c r="B112" s="63">
        <v>68592.308999999994</v>
      </c>
      <c r="C112" s="63">
        <v>49039.038369999995</v>
      </c>
      <c r="D112" s="63">
        <v>256.53147999999999</v>
      </c>
      <c r="E112" s="64">
        <f t="shared" si="38"/>
        <v>49295.569849999993</v>
      </c>
      <c r="F112" s="64">
        <f t="shared" si="39"/>
        <v>19296.739150000001</v>
      </c>
      <c r="G112" s="64">
        <f t="shared" si="40"/>
        <v>19553.270629999999</v>
      </c>
      <c r="H112" s="65">
        <f t="shared" si="37"/>
        <v>71.867488598466622</v>
      </c>
      <c r="I112" s="66"/>
    </row>
    <row r="113" spans="1:9" s="55" customFormat="1" ht="11.25" customHeight="1">
      <c r="A113" s="62" t="s">
        <v>183</v>
      </c>
      <c r="B113" s="63">
        <v>120200.74610000003</v>
      </c>
      <c r="C113" s="63">
        <v>100920.02267999999</v>
      </c>
      <c r="D113" s="63">
        <v>2755.3232900000007</v>
      </c>
      <c r="E113" s="64">
        <f t="shared" si="38"/>
        <v>103675.34596999999</v>
      </c>
      <c r="F113" s="64">
        <f t="shared" si="39"/>
        <v>16525.400130000038</v>
      </c>
      <c r="G113" s="64">
        <f t="shared" si="40"/>
        <v>19280.723420000038</v>
      </c>
      <c r="H113" s="65">
        <f t="shared" si="37"/>
        <v>86.251832317037483</v>
      </c>
      <c r="I113" s="66"/>
    </row>
    <row r="114" spans="1:9" s="55" customFormat="1" ht="11.25" customHeight="1">
      <c r="A114" s="62" t="s">
        <v>184</v>
      </c>
      <c r="B114" s="63">
        <v>99958.641000000003</v>
      </c>
      <c r="C114" s="63">
        <v>45043.286899999999</v>
      </c>
      <c r="D114" s="63">
        <v>29835.177800000001</v>
      </c>
      <c r="E114" s="64">
        <f t="shared" ref="E114:E116" si="41">SUM(C114:D114)</f>
        <v>74878.464699999997</v>
      </c>
      <c r="F114" s="64">
        <f t="shared" si="39"/>
        <v>25080.176300000006</v>
      </c>
      <c r="G114" s="64">
        <f t="shared" si="40"/>
        <v>54915.354100000004</v>
      </c>
      <c r="H114" s="65">
        <f t="shared" si="37"/>
        <v>74.9094464979771</v>
      </c>
      <c r="I114" s="66"/>
    </row>
    <row r="115" spans="1:9" s="55" customFormat="1" ht="11.25" customHeight="1">
      <c r="A115" s="62" t="s">
        <v>185</v>
      </c>
      <c r="B115" s="63">
        <v>302778.29499999998</v>
      </c>
      <c r="C115" s="63">
        <v>232561.55374</v>
      </c>
      <c r="D115" s="63">
        <v>6528.7431100000003</v>
      </c>
      <c r="E115" s="64">
        <f t="shared" si="41"/>
        <v>239090.29685000001</v>
      </c>
      <c r="F115" s="64">
        <f t="shared" si="39"/>
        <v>63687.99814999997</v>
      </c>
      <c r="G115" s="64">
        <f t="shared" si="40"/>
        <v>70216.741259999981</v>
      </c>
      <c r="H115" s="65">
        <f t="shared" si="37"/>
        <v>78.965467736054208</v>
      </c>
      <c r="I115" s="66"/>
    </row>
    <row r="116" spans="1:9" s="55" customFormat="1" ht="11.25" customHeight="1">
      <c r="A116" s="62" t="s">
        <v>186</v>
      </c>
      <c r="B116" s="63">
        <v>540777.46400000004</v>
      </c>
      <c r="C116" s="63">
        <v>360289.89114999998</v>
      </c>
      <c r="D116" s="63">
        <v>18288.63812</v>
      </c>
      <c r="E116" s="64">
        <f t="shared" si="41"/>
        <v>378578.52927</v>
      </c>
      <c r="F116" s="64">
        <f t="shared" si="39"/>
        <v>162198.93473000004</v>
      </c>
      <c r="G116" s="64">
        <f t="shared" si="40"/>
        <v>180487.57285000006</v>
      </c>
      <c r="H116" s="65">
        <f t="shared" si="37"/>
        <v>70.00634354652027</v>
      </c>
      <c r="I116" s="66"/>
    </row>
    <row r="117" spans="1:9" s="55" customFormat="1" ht="11.25" customHeight="1">
      <c r="A117" s="62"/>
      <c r="B117" s="68"/>
      <c r="C117" s="68"/>
      <c r="D117" s="68"/>
      <c r="E117" s="68"/>
      <c r="F117" s="68"/>
      <c r="G117" s="68"/>
      <c r="H117" s="59"/>
      <c r="I117" s="60"/>
    </row>
    <row r="118" spans="1:9" s="55" customFormat="1" ht="11.25" customHeight="1">
      <c r="A118" s="57" t="s">
        <v>187</v>
      </c>
      <c r="B118" s="70">
        <f t="shared" ref="B118:G118" si="42">+B119+B127</f>
        <v>100052734.97983003</v>
      </c>
      <c r="C118" s="70">
        <f t="shared" si="42"/>
        <v>96799351.725560009</v>
      </c>
      <c r="D118" s="70">
        <f t="shared" si="42"/>
        <v>652652.57997999992</v>
      </c>
      <c r="E118" s="70">
        <f t="shared" si="42"/>
        <v>97452004.305539995</v>
      </c>
      <c r="F118" s="70">
        <f t="shared" si="42"/>
        <v>2600730.6742900154</v>
      </c>
      <c r="G118" s="70">
        <f t="shared" si="42"/>
        <v>3253383.2542700171</v>
      </c>
      <c r="H118" s="59">
        <f>E118/B118*100</f>
        <v>97.400640097630202</v>
      </c>
      <c r="I118" s="60"/>
    </row>
    <row r="119" spans="1:9" s="55" customFormat="1" ht="12">
      <c r="A119" s="75" t="s">
        <v>188</v>
      </c>
      <c r="B119" s="76">
        <f t="shared" ref="B119:G119" si="43">SUM(B120:B124)</f>
        <v>8512562.9440000001</v>
      </c>
      <c r="C119" s="76">
        <f t="shared" si="43"/>
        <v>7787991.206840001</v>
      </c>
      <c r="D119" s="76">
        <f t="shared" si="43"/>
        <v>67829.979829999997</v>
      </c>
      <c r="E119" s="76">
        <f t="shared" si="43"/>
        <v>7855821.1866700007</v>
      </c>
      <c r="F119" s="76">
        <f t="shared" si="43"/>
        <v>656741.75732999947</v>
      </c>
      <c r="G119" s="76">
        <f t="shared" si="43"/>
        <v>724571.7371599992</v>
      </c>
      <c r="H119" s="65">
        <f>E119/B119*100</f>
        <v>92.285029060573379</v>
      </c>
      <c r="I119" s="66"/>
    </row>
    <row r="120" spans="1:9" s="55" customFormat="1" ht="11.25" customHeight="1">
      <c r="A120" s="77" t="s">
        <v>189</v>
      </c>
      <c r="B120" s="63">
        <v>255586.497</v>
      </c>
      <c r="C120" s="63">
        <v>253594.79316</v>
      </c>
      <c r="D120" s="63">
        <v>1973.6440400000001</v>
      </c>
      <c r="E120" s="64">
        <f t="shared" ref="E120:E126" si="44">SUM(C120:D120)</f>
        <v>255568.43720000001</v>
      </c>
      <c r="F120" s="64">
        <f t="shared" ref="F120:F126" si="45">B120-E120</f>
        <v>18.059799999988172</v>
      </c>
      <c r="G120" s="64">
        <f t="shared" ref="G120:G126" si="46">B120-C120</f>
        <v>1991.7038400000019</v>
      </c>
      <c r="H120" s="65">
        <f t="shared" ref="H120:H126" si="47">E120/B120*100</f>
        <v>99.992933977259383</v>
      </c>
      <c r="I120" s="66"/>
    </row>
    <row r="121" spans="1:9" s="55" customFormat="1" ht="11.25" customHeight="1">
      <c r="A121" s="77" t="s">
        <v>190</v>
      </c>
      <c r="B121" s="63">
        <v>830724.09</v>
      </c>
      <c r="C121" s="63">
        <v>665560.81724</v>
      </c>
      <c r="D121" s="63">
        <v>8761.6953599999997</v>
      </c>
      <c r="E121" s="64">
        <f t="shared" si="44"/>
        <v>674322.51260000002</v>
      </c>
      <c r="F121" s="64">
        <f t="shared" si="45"/>
        <v>156401.57739999995</v>
      </c>
      <c r="G121" s="64">
        <f t="shared" si="46"/>
        <v>165163.27275999996</v>
      </c>
      <c r="H121" s="65">
        <f t="shared" si="47"/>
        <v>81.172861208346575</v>
      </c>
      <c r="I121" s="66"/>
    </row>
    <row r="122" spans="1:9" s="55" customFormat="1" ht="11.25" customHeight="1">
      <c r="A122" s="77" t="s">
        <v>191</v>
      </c>
      <c r="B122" s="63">
        <v>59403.254000000001</v>
      </c>
      <c r="C122" s="63">
        <v>57613.537750000003</v>
      </c>
      <c r="D122" s="63">
        <v>357.18543</v>
      </c>
      <c r="E122" s="64">
        <f t="shared" si="44"/>
        <v>57970.723180000001</v>
      </c>
      <c r="F122" s="64">
        <f t="shared" si="45"/>
        <v>1432.5308199999999</v>
      </c>
      <c r="G122" s="64">
        <f t="shared" si="46"/>
        <v>1789.7162499999977</v>
      </c>
      <c r="H122" s="65">
        <f t="shared" si="47"/>
        <v>97.58846405956146</v>
      </c>
      <c r="I122" s="66"/>
    </row>
    <row r="123" spans="1:9" s="55" customFormat="1" ht="11.25" customHeight="1">
      <c r="A123" s="77" t="s">
        <v>192</v>
      </c>
      <c r="B123" s="63">
        <v>610512.06700000004</v>
      </c>
      <c r="C123" s="63">
        <v>594854.10476999998</v>
      </c>
      <c r="D123" s="63">
        <v>1962.94894</v>
      </c>
      <c r="E123" s="64">
        <f t="shared" si="44"/>
        <v>596817.05371000001</v>
      </c>
      <c r="F123" s="64">
        <f t="shared" si="45"/>
        <v>13695.013290000032</v>
      </c>
      <c r="G123" s="64">
        <f t="shared" si="46"/>
        <v>15657.962230000063</v>
      </c>
      <c r="H123" s="65">
        <f t="shared" si="47"/>
        <v>97.756798918439713</v>
      </c>
      <c r="I123" s="66"/>
    </row>
    <row r="124" spans="1:9" s="55" customFormat="1" ht="11.25" customHeight="1">
      <c r="A124" s="77" t="s">
        <v>193</v>
      </c>
      <c r="B124" s="78">
        <f>SUM(B125:B126)</f>
        <v>6756337.0360000003</v>
      </c>
      <c r="C124" s="78">
        <f>SUM(C125:C126)</f>
        <v>6216367.9539200012</v>
      </c>
      <c r="D124" s="78">
        <f>SUM(D125:D126)</f>
        <v>54774.50606</v>
      </c>
      <c r="E124" s="70">
        <f t="shared" si="44"/>
        <v>6271142.4599800007</v>
      </c>
      <c r="F124" s="70">
        <f t="shared" si="45"/>
        <v>485194.57601999957</v>
      </c>
      <c r="G124" s="70">
        <f t="shared" si="46"/>
        <v>539969.08207999915</v>
      </c>
      <c r="H124" s="65">
        <f t="shared" si="47"/>
        <v>92.818674180480897</v>
      </c>
      <c r="I124" s="66"/>
    </row>
    <row r="125" spans="1:9" s="55" customFormat="1" ht="11.25" customHeight="1">
      <c r="A125" s="79" t="s">
        <v>193</v>
      </c>
      <c r="B125" s="63">
        <v>6157809.4400000004</v>
      </c>
      <c r="C125" s="63">
        <v>5626849.6770000011</v>
      </c>
      <c r="D125" s="63">
        <v>53121.126530000001</v>
      </c>
      <c r="E125" s="64">
        <f t="shared" si="44"/>
        <v>5679970.8035300011</v>
      </c>
      <c r="F125" s="64">
        <f t="shared" si="45"/>
        <v>477838.63646999933</v>
      </c>
      <c r="G125" s="64">
        <f t="shared" si="46"/>
        <v>530959.76299999934</v>
      </c>
      <c r="H125" s="65">
        <f t="shared" si="47"/>
        <v>92.240119784057512</v>
      </c>
      <c r="I125" s="66"/>
    </row>
    <row r="126" spans="1:9" s="55" customFormat="1" ht="11.25" customHeight="1">
      <c r="A126" s="79" t="s">
        <v>194</v>
      </c>
      <c r="B126" s="63">
        <v>598527.59600000002</v>
      </c>
      <c r="C126" s="63">
        <v>589518.27691999986</v>
      </c>
      <c r="D126" s="63">
        <v>1653.3795299999999</v>
      </c>
      <c r="E126" s="64">
        <f t="shared" si="44"/>
        <v>591171.65644999989</v>
      </c>
      <c r="F126" s="64">
        <f t="shared" si="45"/>
        <v>7355.9395500001265</v>
      </c>
      <c r="G126" s="64">
        <f t="shared" si="46"/>
        <v>9009.3190800001612</v>
      </c>
      <c r="H126" s="65">
        <f t="shared" si="47"/>
        <v>98.770994086294365</v>
      </c>
      <c r="I126" s="66"/>
    </row>
    <row r="127" spans="1:9" s="55" customFormat="1" ht="11.25" customHeight="1">
      <c r="A127" s="77" t="s">
        <v>195</v>
      </c>
      <c r="B127" s="78">
        <f t="shared" ref="B127:G127" si="48">SUM(B128:B131)</f>
        <v>91540172.035830021</v>
      </c>
      <c r="C127" s="78">
        <f t="shared" si="48"/>
        <v>89011360.518720001</v>
      </c>
      <c r="D127" s="78">
        <f t="shared" si="48"/>
        <v>584822.60014999995</v>
      </c>
      <c r="E127" s="78">
        <f t="shared" si="48"/>
        <v>89596183.11886999</v>
      </c>
      <c r="F127" s="78">
        <f t="shared" si="48"/>
        <v>1943988.9169600159</v>
      </c>
      <c r="G127" s="78">
        <f t="shared" si="48"/>
        <v>2528811.5171100181</v>
      </c>
      <c r="H127" s="65">
        <f>E127/B127*100</f>
        <v>97.876354311198881</v>
      </c>
      <c r="I127" s="66"/>
    </row>
    <row r="128" spans="1:9" s="55" customFormat="1" ht="11.25" customHeight="1">
      <c r="A128" s="79" t="s">
        <v>196</v>
      </c>
      <c r="B128" s="63">
        <v>30820713.650303006</v>
      </c>
      <c r="C128" s="63">
        <v>29925998.673149988</v>
      </c>
      <c r="D128" s="63">
        <v>308738.08948999993</v>
      </c>
      <c r="E128" s="64">
        <f>SUM(C128:D128)</f>
        <v>30234736.762639988</v>
      </c>
      <c r="F128" s="64">
        <f>B128-E128</f>
        <v>585976.88766301796</v>
      </c>
      <c r="G128" s="64">
        <f>B128-C128</f>
        <v>894714.97715301812</v>
      </c>
      <c r="H128" s="65">
        <f>E128/B128*100</f>
        <v>98.098756264012536</v>
      </c>
      <c r="I128" s="66"/>
    </row>
    <row r="129" spans="1:9" s="55" customFormat="1" ht="11.25" customHeight="1">
      <c r="A129" s="79" t="s">
        <v>197</v>
      </c>
      <c r="B129" s="63">
        <v>9798851.2300000004</v>
      </c>
      <c r="C129" s="63">
        <v>9696592.8531900011</v>
      </c>
      <c r="D129" s="63">
        <v>95189.674780000016</v>
      </c>
      <c r="E129" s="64">
        <f>SUM(C129:D129)</f>
        <v>9791782.5279700011</v>
      </c>
      <c r="F129" s="64">
        <f>B129-E129</f>
        <v>7068.7020299993455</v>
      </c>
      <c r="G129" s="64">
        <f>B129-C129</f>
        <v>102258.37680999935</v>
      </c>
      <c r="H129" s="65">
        <f>E129/B129*100</f>
        <v>99.92786193132153</v>
      </c>
      <c r="I129" s="66"/>
    </row>
    <row r="130" spans="1:9" s="55" customFormat="1" ht="11.25" customHeight="1">
      <c r="A130" s="79" t="s">
        <v>198</v>
      </c>
      <c r="B130" s="63">
        <v>9906053.833596997</v>
      </c>
      <c r="C130" s="63">
        <v>9309419.2909199987</v>
      </c>
      <c r="D130" s="63">
        <v>100982.99931000001</v>
      </c>
      <c r="E130" s="64">
        <f>SUM(C130:D130)</f>
        <v>9410402.2902299985</v>
      </c>
      <c r="F130" s="64">
        <f>B130-E130</f>
        <v>495651.54336699843</v>
      </c>
      <c r="G130" s="64">
        <f>B130-C130</f>
        <v>596634.5426769983</v>
      </c>
      <c r="H130" s="65">
        <f>E130/B130*100</f>
        <v>94.996478399037514</v>
      </c>
      <c r="I130" s="66"/>
    </row>
    <row r="131" spans="1:9" s="55" customFormat="1" ht="11.25" customHeight="1">
      <c r="A131" s="80" t="s">
        <v>199</v>
      </c>
      <c r="B131" s="63">
        <v>41014553.321930006</v>
      </c>
      <c r="C131" s="63">
        <v>40079349.701460004</v>
      </c>
      <c r="D131" s="63">
        <v>79911.836569999999</v>
      </c>
      <c r="E131" s="81">
        <f t="shared" ref="E131:H131" si="49">+E132</f>
        <v>40159261.538030006</v>
      </c>
      <c r="F131" s="81">
        <f t="shared" si="49"/>
        <v>855291.78390000015</v>
      </c>
      <c r="G131" s="81">
        <f t="shared" si="49"/>
        <v>935203.62047000229</v>
      </c>
      <c r="H131" s="82">
        <f t="shared" si="49"/>
        <v>97.914662687688747</v>
      </c>
      <c r="I131" s="83"/>
    </row>
    <row r="132" spans="1:9" s="55" customFormat="1" ht="11.25" customHeight="1">
      <c r="A132" s="79" t="s">
        <v>200</v>
      </c>
      <c r="B132" s="63">
        <v>41014553.321930006</v>
      </c>
      <c r="C132" s="63">
        <v>40079349.701460004</v>
      </c>
      <c r="D132" s="63">
        <v>79911.836569999999</v>
      </c>
      <c r="E132" s="64">
        <f>SUM(C132:D132)</f>
        <v>40159261.538030006</v>
      </c>
      <c r="F132" s="64">
        <f>B132-E132</f>
        <v>855291.78390000015</v>
      </c>
      <c r="G132" s="64">
        <f>B132-C132</f>
        <v>935203.62047000229</v>
      </c>
      <c r="H132" s="65">
        <f>E132/B132*100</f>
        <v>97.914662687688747</v>
      </c>
      <c r="I132" s="66"/>
    </row>
    <row r="133" spans="1:9" s="55" customFormat="1" ht="11.25" customHeight="1">
      <c r="A133" s="62"/>
      <c r="B133" s="68"/>
      <c r="C133" s="68"/>
      <c r="D133" s="68"/>
      <c r="E133" s="68"/>
      <c r="F133" s="68"/>
      <c r="G133" s="68"/>
      <c r="H133" s="59"/>
      <c r="I133" s="60"/>
    </row>
    <row r="134" spans="1:9" s="55" customFormat="1" ht="11.25" customHeight="1">
      <c r="A134" s="57" t="s">
        <v>201</v>
      </c>
      <c r="B134" s="63">
        <v>178961139.79337001</v>
      </c>
      <c r="C134" s="63">
        <v>169431073.24318999</v>
      </c>
      <c r="D134" s="63">
        <v>2727224.9555900004</v>
      </c>
      <c r="E134" s="64">
        <f>SUM(C134:D134)</f>
        <v>172158298.19878</v>
      </c>
      <c r="F134" s="64">
        <f>B134-E134</f>
        <v>6802841.5945900083</v>
      </c>
      <c r="G134" s="64">
        <f>B134-C134</f>
        <v>9530066.5501800179</v>
      </c>
      <c r="H134" s="65">
        <f>E134/B134*100</f>
        <v>96.198704588915433</v>
      </c>
      <c r="I134" s="66"/>
    </row>
    <row r="135" spans="1:9" s="55" customFormat="1" ht="11.25" customHeight="1">
      <c r="A135" s="62"/>
      <c r="B135" s="68"/>
      <c r="C135" s="68"/>
      <c r="D135" s="68"/>
      <c r="E135" s="68"/>
      <c r="F135" s="68"/>
      <c r="G135" s="68"/>
      <c r="H135" s="59"/>
      <c r="I135" s="60"/>
    </row>
    <row r="136" spans="1:9" s="55" customFormat="1" ht="11.25" customHeight="1">
      <c r="A136" s="57" t="s">
        <v>202</v>
      </c>
      <c r="B136" s="70">
        <f t="shared" ref="B136:G136" si="50">SUM(B137:B155)</f>
        <v>12500824.747</v>
      </c>
      <c r="C136" s="70">
        <f t="shared" si="50"/>
        <v>8449167.2738599982</v>
      </c>
      <c r="D136" s="70">
        <f t="shared" si="50"/>
        <v>740204.31501000002</v>
      </c>
      <c r="E136" s="70">
        <f t="shared" si="50"/>
        <v>9189371.5888700001</v>
      </c>
      <c r="F136" s="70">
        <f t="shared" si="50"/>
        <v>3311453.1581299994</v>
      </c>
      <c r="G136" s="70">
        <f t="shared" si="50"/>
        <v>4051657.4731399994</v>
      </c>
      <c r="H136" s="59">
        <f t="shared" ref="H136:H155" si="51">E136/B136*100</f>
        <v>73.510122530717865</v>
      </c>
      <c r="I136" s="60"/>
    </row>
    <row r="137" spans="1:9" s="55" customFormat="1" ht="11.25" customHeight="1">
      <c r="A137" s="62" t="s">
        <v>203</v>
      </c>
      <c r="B137" s="63">
        <v>3038358.7290499979</v>
      </c>
      <c r="C137" s="63">
        <v>1971088.4002499983</v>
      </c>
      <c r="D137" s="63">
        <v>138149.06237999993</v>
      </c>
      <c r="E137" s="64">
        <f t="shared" ref="E137:E155" si="52">SUM(C137:D137)</f>
        <v>2109237.4626299981</v>
      </c>
      <c r="F137" s="64">
        <f t="shared" ref="F137:F155" si="53">B137-E137</f>
        <v>929121.26641999977</v>
      </c>
      <c r="G137" s="64">
        <f t="shared" ref="G137:G155" si="54">B137-C137</f>
        <v>1067270.3287999996</v>
      </c>
      <c r="H137" s="65">
        <f t="shared" si="51"/>
        <v>69.420290713647631</v>
      </c>
      <c r="I137" s="66"/>
    </row>
    <row r="138" spans="1:9" s="55" customFormat="1" ht="11.25" customHeight="1">
      <c r="A138" s="62" t="s">
        <v>204</v>
      </c>
      <c r="B138" s="63">
        <v>403109.01800000004</v>
      </c>
      <c r="C138" s="63">
        <v>227734.22647999998</v>
      </c>
      <c r="D138" s="63">
        <v>696.92671999999993</v>
      </c>
      <c r="E138" s="64">
        <f t="shared" si="52"/>
        <v>228431.15319999997</v>
      </c>
      <c r="F138" s="64">
        <f t="shared" si="53"/>
        <v>174677.86480000007</v>
      </c>
      <c r="G138" s="64">
        <f t="shared" si="54"/>
        <v>175374.79152000006</v>
      </c>
      <c r="H138" s="65">
        <f t="shared" si="51"/>
        <v>56.667338858690563</v>
      </c>
      <c r="I138" s="66"/>
    </row>
    <row r="139" spans="1:9" s="55" customFormat="1" ht="11.25" customHeight="1">
      <c r="A139" s="62" t="s">
        <v>205</v>
      </c>
      <c r="B139" s="63">
        <v>185119.11799999999</v>
      </c>
      <c r="C139" s="63">
        <v>134575.81600000002</v>
      </c>
      <c r="D139" s="63">
        <v>886.63221999999996</v>
      </c>
      <c r="E139" s="64">
        <f t="shared" si="52"/>
        <v>135462.44822000002</v>
      </c>
      <c r="F139" s="64">
        <f t="shared" si="53"/>
        <v>49656.669779999967</v>
      </c>
      <c r="G139" s="64">
        <f t="shared" si="54"/>
        <v>50543.301999999967</v>
      </c>
      <c r="H139" s="65">
        <f t="shared" si="51"/>
        <v>73.175828452250954</v>
      </c>
      <c r="I139" s="66"/>
    </row>
    <row r="140" spans="1:9" s="55" customFormat="1" ht="11.25" customHeight="1">
      <c r="A140" s="62" t="s">
        <v>206</v>
      </c>
      <c r="B140" s="63">
        <v>161390.96799999999</v>
      </c>
      <c r="C140" s="63">
        <v>85329.223910000001</v>
      </c>
      <c r="D140" s="63">
        <v>33492.023870000005</v>
      </c>
      <c r="E140" s="64">
        <f t="shared" si="52"/>
        <v>118821.24778000001</v>
      </c>
      <c r="F140" s="64">
        <f t="shared" si="53"/>
        <v>42569.720219999988</v>
      </c>
      <c r="G140" s="64">
        <f t="shared" si="54"/>
        <v>76061.744089999993</v>
      </c>
      <c r="H140" s="65">
        <f t="shared" si="51"/>
        <v>73.62323260865503</v>
      </c>
      <c r="I140" s="66"/>
    </row>
    <row r="141" spans="1:9" s="55" customFormat="1" ht="11.25" customHeight="1">
      <c r="A141" s="84" t="s">
        <v>207</v>
      </c>
      <c r="B141" s="63">
        <v>471746.288</v>
      </c>
      <c r="C141" s="63">
        <v>144521.51204999999</v>
      </c>
      <c r="D141" s="63">
        <v>1714.7476200000001</v>
      </c>
      <c r="E141" s="64">
        <f t="shared" si="52"/>
        <v>146236.25967</v>
      </c>
      <c r="F141" s="64">
        <f t="shared" si="53"/>
        <v>325510.02833</v>
      </c>
      <c r="G141" s="64">
        <f t="shared" si="54"/>
        <v>327224.77595000004</v>
      </c>
      <c r="H141" s="65">
        <f t="shared" si="51"/>
        <v>30.998921112867343</v>
      </c>
      <c r="I141" s="66"/>
    </row>
    <row r="142" spans="1:9" s="55" customFormat="1" ht="11.25" customHeight="1">
      <c r="A142" s="84" t="s">
        <v>208</v>
      </c>
      <c r="B142" s="63">
        <v>288501.98</v>
      </c>
      <c r="C142" s="63">
        <v>162428.46327000001</v>
      </c>
      <c r="D142" s="63">
        <v>2252.7730299999998</v>
      </c>
      <c r="E142" s="64">
        <f t="shared" si="52"/>
        <v>164681.23630000002</v>
      </c>
      <c r="F142" s="64">
        <f t="shared" si="53"/>
        <v>123820.74369999996</v>
      </c>
      <c r="G142" s="64">
        <f t="shared" si="54"/>
        <v>126073.51672999997</v>
      </c>
      <c r="H142" s="65">
        <f t="shared" si="51"/>
        <v>57.081492577624601</v>
      </c>
      <c r="I142" s="66"/>
    </row>
    <row r="143" spans="1:9" s="55" customFormat="1" ht="11.25" customHeight="1">
      <c r="A143" s="62" t="s">
        <v>209</v>
      </c>
      <c r="B143" s="63">
        <v>44650.000000000007</v>
      </c>
      <c r="C143" s="63">
        <v>35930.775049999997</v>
      </c>
      <c r="D143" s="63">
        <v>3340.7944300000004</v>
      </c>
      <c r="E143" s="64">
        <f t="shared" si="52"/>
        <v>39271.569479999998</v>
      </c>
      <c r="F143" s="64">
        <f t="shared" si="53"/>
        <v>5378.430520000009</v>
      </c>
      <c r="G143" s="64">
        <f t="shared" si="54"/>
        <v>8719.2249500000107</v>
      </c>
      <c r="H143" s="65">
        <f t="shared" si="51"/>
        <v>87.954242956326965</v>
      </c>
      <c r="I143" s="66"/>
    </row>
    <row r="144" spans="1:9" s="55" customFormat="1" ht="11.25" customHeight="1">
      <c r="A144" s="62" t="s">
        <v>210</v>
      </c>
      <c r="B144" s="63">
        <v>45003</v>
      </c>
      <c r="C144" s="63">
        <v>23646.3236</v>
      </c>
      <c r="D144" s="63">
        <v>1186.6697199999999</v>
      </c>
      <c r="E144" s="64">
        <f t="shared" si="52"/>
        <v>24832.993320000001</v>
      </c>
      <c r="F144" s="64">
        <f t="shared" si="53"/>
        <v>20170.006679999999</v>
      </c>
      <c r="G144" s="64">
        <f t="shared" si="54"/>
        <v>21356.6764</v>
      </c>
      <c r="H144" s="65">
        <f t="shared" si="51"/>
        <v>55.180750883274456</v>
      </c>
      <c r="I144" s="66"/>
    </row>
    <row r="145" spans="1:9" s="55" customFormat="1" ht="11.25" customHeight="1">
      <c r="A145" s="62" t="s">
        <v>211</v>
      </c>
      <c r="B145" s="63">
        <v>1175043.169</v>
      </c>
      <c r="C145" s="63">
        <v>1164771.64429</v>
      </c>
      <c r="D145" s="63">
        <v>10270.703720000001</v>
      </c>
      <c r="E145" s="64">
        <f t="shared" si="52"/>
        <v>1175042.3480100001</v>
      </c>
      <c r="F145" s="64">
        <f t="shared" si="53"/>
        <v>0.82098999992012978</v>
      </c>
      <c r="G145" s="64">
        <f t="shared" si="54"/>
        <v>10271.524710000027</v>
      </c>
      <c r="H145" s="65">
        <f t="shared" si="51"/>
        <v>99.999930131077591</v>
      </c>
      <c r="I145" s="66"/>
    </row>
    <row r="146" spans="1:9" s="55" customFormat="1" ht="11.25" customHeight="1">
      <c r="A146" s="62" t="s">
        <v>212</v>
      </c>
      <c r="B146" s="63">
        <v>703573.43000000017</v>
      </c>
      <c r="C146" s="63">
        <v>562598.18709999998</v>
      </c>
      <c r="D146" s="63">
        <v>48447.171969999996</v>
      </c>
      <c r="E146" s="64">
        <f t="shared" si="52"/>
        <v>611045.35907000001</v>
      </c>
      <c r="F146" s="64">
        <f t="shared" si="53"/>
        <v>92528.070930000162</v>
      </c>
      <c r="G146" s="64">
        <f t="shared" si="54"/>
        <v>140975.24290000019</v>
      </c>
      <c r="H146" s="65">
        <f t="shared" si="51"/>
        <v>86.848839512032157</v>
      </c>
      <c r="I146" s="66"/>
    </row>
    <row r="147" spans="1:9" s="55" customFormat="1" ht="11.25" customHeight="1">
      <c r="A147" s="62" t="s">
        <v>213</v>
      </c>
      <c r="B147" s="63">
        <v>306990</v>
      </c>
      <c r="C147" s="63">
        <v>243681.27830000001</v>
      </c>
      <c r="D147" s="63">
        <v>2395.6793499999999</v>
      </c>
      <c r="E147" s="64">
        <f t="shared" si="52"/>
        <v>246076.95765</v>
      </c>
      <c r="F147" s="64">
        <f t="shared" si="53"/>
        <v>60913.042350000003</v>
      </c>
      <c r="G147" s="64">
        <f t="shared" si="54"/>
        <v>63308.721699999995</v>
      </c>
      <c r="H147" s="65">
        <f t="shared" si="51"/>
        <v>80.157971806899241</v>
      </c>
      <c r="I147" s="66"/>
    </row>
    <row r="148" spans="1:9" s="55" customFormat="1" ht="11.25" customHeight="1">
      <c r="A148" s="84" t="s">
        <v>214</v>
      </c>
      <c r="B148" s="63">
        <v>657083</v>
      </c>
      <c r="C148" s="63">
        <v>491443.08437</v>
      </c>
      <c r="D148" s="63">
        <v>148472.99906999999</v>
      </c>
      <c r="E148" s="64">
        <f t="shared" si="52"/>
        <v>639916.08343999996</v>
      </c>
      <c r="F148" s="64">
        <f t="shared" si="53"/>
        <v>17166.916560000041</v>
      </c>
      <c r="G148" s="64">
        <f t="shared" si="54"/>
        <v>165639.91563</v>
      </c>
      <c r="H148" s="65">
        <f t="shared" si="51"/>
        <v>97.387405158861213</v>
      </c>
      <c r="I148" s="66"/>
    </row>
    <row r="149" spans="1:9" s="55" customFormat="1" ht="11.25" customHeight="1">
      <c r="A149" s="62" t="s">
        <v>215</v>
      </c>
      <c r="B149" s="63">
        <v>779852.3889299999</v>
      </c>
      <c r="C149" s="63">
        <v>207604.89363000001</v>
      </c>
      <c r="D149" s="63">
        <v>52078.787200000006</v>
      </c>
      <c r="E149" s="64">
        <f t="shared" si="52"/>
        <v>259683.68083000003</v>
      </c>
      <c r="F149" s="64">
        <f t="shared" si="53"/>
        <v>520168.70809999987</v>
      </c>
      <c r="G149" s="64">
        <f t="shared" si="54"/>
        <v>572247.49529999983</v>
      </c>
      <c r="H149" s="65">
        <f t="shared" si="51"/>
        <v>33.299081276945273</v>
      </c>
      <c r="I149" s="66"/>
    </row>
    <row r="150" spans="1:9" s="55" customFormat="1" ht="11.25" customHeight="1">
      <c r="A150" s="62" t="s">
        <v>216</v>
      </c>
      <c r="B150" s="63">
        <v>157708.68300000005</v>
      </c>
      <c r="C150" s="63">
        <v>147761.39843</v>
      </c>
      <c r="D150" s="63">
        <v>7612.5870400000003</v>
      </c>
      <c r="E150" s="64">
        <f t="shared" si="52"/>
        <v>155373.98547000001</v>
      </c>
      <c r="F150" s="64">
        <f t="shared" si="53"/>
        <v>2334.697530000034</v>
      </c>
      <c r="G150" s="64">
        <f t="shared" si="54"/>
        <v>9947.2845700000471</v>
      </c>
      <c r="H150" s="65">
        <f t="shared" si="51"/>
        <v>98.519613831281546</v>
      </c>
      <c r="I150" s="66"/>
    </row>
    <row r="151" spans="1:9" s="55" customFormat="1" ht="11.25" customHeight="1">
      <c r="A151" s="62" t="s">
        <v>217</v>
      </c>
      <c r="B151" s="63">
        <v>1925233.5120200003</v>
      </c>
      <c r="C151" s="63">
        <v>953931.86670000013</v>
      </c>
      <c r="D151" s="63">
        <v>39312.04466</v>
      </c>
      <c r="E151" s="64">
        <f t="shared" si="52"/>
        <v>993243.91136000014</v>
      </c>
      <c r="F151" s="64">
        <f t="shared" si="53"/>
        <v>931989.60066000011</v>
      </c>
      <c r="G151" s="64">
        <f t="shared" si="54"/>
        <v>971301.64532000013</v>
      </c>
      <c r="H151" s="65">
        <f t="shared" si="51"/>
        <v>51.590828081829166</v>
      </c>
      <c r="I151" s="66"/>
    </row>
    <row r="152" spans="1:9" s="55" customFormat="1" ht="11.25" customHeight="1">
      <c r="A152" s="62" t="s">
        <v>218</v>
      </c>
      <c r="B152" s="63">
        <v>50230.368999999999</v>
      </c>
      <c r="C152" s="63">
        <v>42491.314700000003</v>
      </c>
      <c r="D152" s="63">
        <v>2111.2393500000003</v>
      </c>
      <c r="E152" s="64">
        <f t="shared" si="52"/>
        <v>44602.554050000006</v>
      </c>
      <c r="F152" s="64">
        <f t="shared" si="53"/>
        <v>5627.8149499999927</v>
      </c>
      <c r="G152" s="64">
        <f t="shared" si="54"/>
        <v>7739.0542999999961</v>
      </c>
      <c r="H152" s="65">
        <f t="shared" si="51"/>
        <v>88.795991225945414</v>
      </c>
      <c r="I152" s="66"/>
    </row>
    <row r="153" spans="1:9" s="55" customFormat="1" ht="11.25" customHeight="1">
      <c r="A153" s="62" t="s">
        <v>219</v>
      </c>
      <c r="B153" s="63">
        <v>1997020.9890000001</v>
      </c>
      <c r="C153" s="63">
        <v>1753540.8190700002</v>
      </c>
      <c r="D153" s="63">
        <v>243351.36797999998</v>
      </c>
      <c r="E153" s="64">
        <f t="shared" si="52"/>
        <v>1996892.1870500003</v>
      </c>
      <c r="F153" s="64">
        <f t="shared" si="53"/>
        <v>128.80194999976084</v>
      </c>
      <c r="G153" s="64">
        <f t="shared" si="54"/>
        <v>243480.16992999986</v>
      </c>
      <c r="H153" s="65">
        <f t="shared" si="51"/>
        <v>99.993550295629873</v>
      </c>
      <c r="I153" s="66"/>
    </row>
    <row r="154" spans="1:9" s="55" customFormat="1" ht="11.25" customHeight="1">
      <c r="A154" s="62" t="s">
        <v>220</v>
      </c>
      <c r="B154" s="63">
        <v>43185.105000000003</v>
      </c>
      <c r="C154" s="63">
        <v>31731.860670000002</v>
      </c>
      <c r="D154" s="63">
        <v>1796.43156</v>
      </c>
      <c r="E154" s="64">
        <f t="shared" si="52"/>
        <v>33528.292229999999</v>
      </c>
      <c r="F154" s="64">
        <f t="shared" si="53"/>
        <v>9656.8127700000041</v>
      </c>
      <c r="G154" s="64">
        <f t="shared" si="54"/>
        <v>11453.244330000001</v>
      </c>
      <c r="H154" s="65">
        <f t="shared" si="51"/>
        <v>77.638556696805523</v>
      </c>
      <c r="I154" s="66"/>
    </row>
    <row r="155" spans="1:9" s="55" customFormat="1" ht="11.25" customHeight="1">
      <c r="A155" s="62" t="s">
        <v>221</v>
      </c>
      <c r="B155" s="63">
        <v>67025</v>
      </c>
      <c r="C155" s="63">
        <v>64356.185990000005</v>
      </c>
      <c r="D155" s="63">
        <v>2635.6731199999999</v>
      </c>
      <c r="E155" s="64">
        <f t="shared" si="52"/>
        <v>66991.859110000005</v>
      </c>
      <c r="F155" s="64">
        <f t="shared" si="53"/>
        <v>33.140889999995125</v>
      </c>
      <c r="G155" s="64">
        <f t="shared" si="54"/>
        <v>2668.8140099999946</v>
      </c>
      <c r="H155" s="65">
        <f t="shared" si="51"/>
        <v>99.950554434912348</v>
      </c>
      <c r="I155" s="66"/>
    </row>
    <row r="156" spans="1:9" s="55" customFormat="1" ht="11.25" customHeight="1">
      <c r="A156" s="62"/>
      <c r="B156" s="68"/>
      <c r="C156" s="68"/>
      <c r="D156" s="68"/>
      <c r="E156" s="68"/>
      <c r="F156" s="68"/>
      <c r="G156" s="68"/>
      <c r="H156" s="59"/>
      <c r="I156" s="60"/>
    </row>
    <row r="157" spans="1:9" s="55" customFormat="1" ht="11.25" customHeight="1">
      <c r="A157" s="57" t="s">
        <v>222</v>
      </c>
      <c r="B157" s="70">
        <f t="shared" ref="B157:G157" si="55">SUM(B158:B162)</f>
        <v>71079093.576000005</v>
      </c>
      <c r="C157" s="70">
        <f t="shared" si="55"/>
        <v>61296433.062270008</v>
      </c>
      <c r="D157" s="70">
        <f t="shared" si="55"/>
        <v>3443489.29899</v>
      </c>
      <c r="E157" s="70">
        <f t="shared" si="55"/>
        <v>64739922.361260012</v>
      </c>
      <c r="F157" s="70">
        <f t="shared" si="55"/>
        <v>6339171.2147399969</v>
      </c>
      <c r="G157" s="70">
        <f t="shared" si="55"/>
        <v>9782660.5137299988</v>
      </c>
      <c r="H157" s="59">
        <f t="shared" ref="H157:H161" si="56">E157/B157*100</f>
        <v>91.081524966322263</v>
      </c>
      <c r="I157" s="60"/>
    </row>
    <row r="158" spans="1:9" s="55" customFormat="1" ht="11.25" customHeight="1">
      <c r="A158" s="62" t="s">
        <v>112</v>
      </c>
      <c r="B158" s="63">
        <v>70900804.340000004</v>
      </c>
      <c r="C158" s="63">
        <v>61141476.807840005</v>
      </c>
      <c r="D158" s="63">
        <v>3438237.4654699997</v>
      </c>
      <c r="E158" s="64">
        <f t="shared" ref="E158:E162" si="57">SUM(C158:D158)</f>
        <v>64579714.273310006</v>
      </c>
      <c r="F158" s="64">
        <f t="shared" ref="F158:F162" si="58">B158-E158</f>
        <v>6321090.0666899979</v>
      </c>
      <c r="G158" s="64">
        <f t="shared" ref="G158:G162" si="59">B158-C158</f>
        <v>9759327.532159999</v>
      </c>
      <c r="H158" s="65">
        <f t="shared" si="56"/>
        <v>91.08460034335063</v>
      </c>
      <c r="I158" s="66"/>
    </row>
    <row r="159" spans="1:9" s="55" customFormat="1" ht="11.25" customHeight="1">
      <c r="A159" s="62" t="s">
        <v>223</v>
      </c>
      <c r="B159" s="63">
        <v>34425.590000000004</v>
      </c>
      <c r="C159" s="63">
        <v>27894.015639999998</v>
      </c>
      <c r="D159" s="63">
        <v>1118.60285</v>
      </c>
      <c r="E159" s="64">
        <f t="shared" si="57"/>
        <v>29012.618489999997</v>
      </c>
      <c r="F159" s="64">
        <f t="shared" si="58"/>
        <v>5412.9715100000067</v>
      </c>
      <c r="G159" s="64">
        <f t="shared" si="59"/>
        <v>6531.574360000006</v>
      </c>
      <c r="H159" s="65">
        <f t="shared" si="56"/>
        <v>84.276314480013241</v>
      </c>
      <c r="I159" s="66"/>
    </row>
    <row r="160" spans="1:9" s="55" customFormat="1" ht="11.25" customHeight="1">
      <c r="A160" s="62" t="s">
        <v>224</v>
      </c>
      <c r="B160" s="63">
        <v>25065.87</v>
      </c>
      <c r="C160" s="63">
        <v>24530.464219999998</v>
      </c>
      <c r="D160" s="63">
        <v>504.54851000000002</v>
      </c>
      <c r="E160" s="64">
        <f t="shared" si="57"/>
        <v>25035.012729999999</v>
      </c>
      <c r="F160" s="64">
        <f t="shared" si="58"/>
        <v>30.857270000000426</v>
      </c>
      <c r="G160" s="64">
        <f t="shared" si="59"/>
        <v>535.40578000000096</v>
      </c>
      <c r="H160" s="65">
        <f t="shared" si="56"/>
        <v>99.876895276325939</v>
      </c>
      <c r="I160" s="66"/>
    </row>
    <row r="161" spans="1:9" s="55" customFormat="1" ht="11.25" customHeight="1">
      <c r="A161" s="62" t="s">
        <v>225</v>
      </c>
      <c r="B161" s="63">
        <v>29618.799000000003</v>
      </c>
      <c r="C161" s="63">
        <v>19963.407709999999</v>
      </c>
      <c r="D161" s="63">
        <v>2438.9093800000001</v>
      </c>
      <c r="E161" s="64">
        <f t="shared" si="57"/>
        <v>22402.31709</v>
      </c>
      <c r="F161" s="64">
        <f t="shared" si="58"/>
        <v>7216.4819100000022</v>
      </c>
      <c r="G161" s="64">
        <f t="shared" si="59"/>
        <v>9655.3912900000032</v>
      </c>
      <c r="H161" s="65">
        <f t="shared" si="56"/>
        <v>75.635467494816382</v>
      </c>
      <c r="I161" s="66"/>
    </row>
    <row r="162" spans="1:9" s="55" customFormat="1" ht="11.25" customHeight="1">
      <c r="A162" s="62" t="s">
        <v>226</v>
      </c>
      <c r="B162" s="63">
        <v>89178.977000000014</v>
      </c>
      <c r="C162" s="63">
        <v>82568.366859999995</v>
      </c>
      <c r="D162" s="63">
        <v>1189.77278</v>
      </c>
      <c r="E162" s="64">
        <f t="shared" si="57"/>
        <v>83758.139639999994</v>
      </c>
      <c r="F162" s="64">
        <f t="shared" si="58"/>
        <v>5420.8373600000195</v>
      </c>
      <c r="G162" s="64">
        <f t="shared" si="59"/>
        <v>6610.6101400000189</v>
      </c>
      <c r="H162" s="65">
        <f>E162/B162*100</f>
        <v>93.921395442784657</v>
      </c>
      <c r="I162" s="66"/>
    </row>
    <row r="163" spans="1:9" s="55" customFormat="1" ht="11.25" customHeight="1">
      <c r="A163" s="62"/>
      <c r="B163" s="68"/>
      <c r="C163" s="68"/>
      <c r="D163" s="68"/>
      <c r="E163" s="68"/>
      <c r="F163" s="68"/>
      <c r="G163" s="68"/>
      <c r="H163" s="59"/>
      <c r="I163" s="60"/>
    </row>
    <row r="164" spans="1:9" s="55" customFormat="1" ht="11.25" customHeight="1">
      <c r="A164" s="57" t="s">
        <v>227</v>
      </c>
      <c r="B164" s="70">
        <f t="shared" ref="B164:G164" si="60">SUM(B165:B167)</f>
        <v>2243975.8489999999</v>
      </c>
      <c r="C164" s="70">
        <f t="shared" si="60"/>
        <v>1419088.5175600001</v>
      </c>
      <c r="D164" s="70">
        <f t="shared" si="60"/>
        <v>37697.095000000001</v>
      </c>
      <c r="E164" s="70">
        <f t="shared" si="60"/>
        <v>1456785.6125600003</v>
      </c>
      <c r="F164" s="70">
        <f t="shared" si="60"/>
        <v>787190.23643999989</v>
      </c>
      <c r="G164" s="70">
        <f t="shared" si="60"/>
        <v>824887.33143999998</v>
      </c>
      <c r="H164" s="59">
        <f>E164/B164*100</f>
        <v>64.919843643112245</v>
      </c>
      <c r="I164" s="60"/>
    </row>
    <row r="165" spans="1:9" s="55" customFormat="1" ht="11.25" customHeight="1">
      <c r="A165" s="62" t="s">
        <v>203</v>
      </c>
      <c r="B165" s="63">
        <v>2102426.87</v>
      </c>
      <c r="C165" s="63">
        <v>1311316.3526300001</v>
      </c>
      <c r="D165" s="63">
        <v>35489.05113</v>
      </c>
      <c r="E165" s="64">
        <f>SUM(C165:D165)</f>
        <v>1346805.4037600001</v>
      </c>
      <c r="F165" s="64">
        <f>B165-E165</f>
        <v>755621.46623999998</v>
      </c>
      <c r="G165" s="64">
        <f>B165-C165</f>
        <v>791110.51737000002</v>
      </c>
      <c r="H165" s="65">
        <f>E165/B165*100</f>
        <v>64.059560072117989</v>
      </c>
      <c r="I165" s="66"/>
    </row>
    <row r="166" spans="1:9" s="55" customFormat="1" ht="11.25" customHeight="1">
      <c r="A166" s="62" t="s">
        <v>228</v>
      </c>
      <c r="B166" s="63">
        <v>23716</v>
      </c>
      <c r="C166" s="63">
        <v>19076.443829999997</v>
      </c>
      <c r="D166" s="63">
        <v>1034.75395</v>
      </c>
      <c r="E166" s="64">
        <f>SUM(C166:D166)</f>
        <v>20111.197779999995</v>
      </c>
      <c r="F166" s="64">
        <f>B166-E166</f>
        <v>3604.802220000005</v>
      </c>
      <c r="G166" s="64">
        <f>B166-C166</f>
        <v>4639.5561700000035</v>
      </c>
      <c r="H166" s="65">
        <f>E166/B166*100</f>
        <v>84.800125569235945</v>
      </c>
      <c r="I166" s="66"/>
    </row>
    <row r="167" spans="1:9" s="55" customFormat="1" ht="11.25" customHeight="1">
      <c r="A167" s="62" t="s">
        <v>229</v>
      </c>
      <c r="B167" s="63">
        <v>117832.97900000001</v>
      </c>
      <c r="C167" s="63">
        <v>88695.721099999995</v>
      </c>
      <c r="D167" s="63">
        <v>1173.2899199999999</v>
      </c>
      <c r="E167" s="64">
        <f>SUM(C167:D167)</f>
        <v>89869.011019999991</v>
      </c>
      <c r="F167" s="64">
        <f>B167-E167</f>
        <v>27963.967980000016</v>
      </c>
      <c r="G167" s="64">
        <f>B167-C167</f>
        <v>29137.257900000011</v>
      </c>
      <c r="H167" s="65">
        <f>E167/B167*100</f>
        <v>76.268131199500601</v>
      </c>
      <c r="I167" s="66"/>
    </row>
    <row r="168" spans="1:9" s="55" customFormat="1" ht="11.25" customHeight="1">
      <c r="A168" s="62" t="s">
        <v>230</v>
      </c>
      <c r="B168" s="68"/>
      <c r="C168" s="68"/>
      <c r="D168" s="68"/>
      <c r="E168" s="68"/>
      <c r="F168" s="68"/>
      <c r="G168" s="68"/>
      <c r="H168" s="59"/>
      <c r="I168" s="60"/>
    </row>
    <row r="169" spans="1:9" s="55" customFormat="1" ht="11.25" customHeight="1">
      <c r="A169" s="57" t="s">
        <v>231</v>
      </c>
      <c r="B169" s="70">
        <f t="shared" ref="B169:G169" si="61">SUM(B170:B174)</f>
        <v>4085077.247</v>
      </c>
      <c r="C169" s="70">
        <f t="shared" si="61"/>
        <v>3227818.1611300004</v>
      </c>
      <c r="D169" s="70">
        <f t="shared" si="61"/>
        <v>47480.193339999998</v>
      </c>
      <c r="E169" s="70">
        <f t="shared" si="61"/>
        <v>3275298.3544700001</v>
      </c>
      <c r="F169" s="70">
        <f t="shared" si="61"/>
        <v>809778.89252999995</v>
      </c>
      <c r="G169" s="70">
        <f t="shared" si="61"/>
        <v>857259.08586999972</v>
      </c>
      <c r="H169" s="59">
        <f t="shared" ref="H169:H174" si="62">E169/B169*100</f>
        <v>80.177146145163221</v>
      </c>
      <c r="I169" s="60"/>
    </row>
    <row r="170" spans="1:9" s="55" customFormat="1" ht="11.25" customHeight="1">
      <c r="A170" s="62" t="s">
        <v>203</v>
      </c>
      <c r="B170" s="63">
        <v>3655337.5179900001</v>
      </c>
      <c r="C170" s="63">
        <v>2900067.5913900002</v>
      </c>
      <c r="D170" s="63">
        <v>42221.095099999999</v>
      </c>
      <c r="E170" s="64">
        <f t="shared" ref="E170:E174" si="63">SUM(C170:D170)</f>
        <v>2942288.6864900002</v>
      </c>
      <c r="F170" s="64">
        <f t="shared" ref="F170:F174" si="64">B170-E170</f>
        <v>713048.83149999985</v>
      </c>
      <c r="G170" s="64">
        <f t="shared" ref="G170:G174" si="65">B170-C170</f>
        <v>755269.92659999989</v>
      </c>
      <c r="H170" s="65">
        <f t="shared" si="62"/>
        <v>80.492941404434475</v>
      </c>
      <c r="I170" s="66"/>
    </row>
    <row r="171" spans="1:9" s="55" customFormat="1" ht="11.25" customHeight="1">
      <c r="A171" s="62" t="s">
        <v>232</v>
      </c>
      <c r="B171" s="63">
        <v>290259.33199999999</v>
      </c>
      <c r="C171" s="63">
        <v>220942.70569</v>
      </c>
      <c r="D171" s="63">
        <v>828.83063000000004</v>
      </c>
      <c r="E171" s="64">
        <f t="shared" si="63"/>
        <v>221771.53632000001</v>
      </c>
      <c r="F171" s="64">
        <f t="shared" si="64"/>
        <v>68487.795679999981</v>
      </c>
      <c r="G171" s="64">
        <f t="shared" si="65"/>
        <v>69316.626309999992</v>
      </c>
      <c r="H171" s="65">
        <f t="shared" si="62"/>
        <v>76.404618859937301</v>
      </c>
      <c r="I171" s="66"/>
    </row>
    <row r="172" spans="1:9" s="55" customFormat="1" ht="11.25" customHeight="1">
      <c r="A172" s="62" t="s">
        <v>233</v>
      </c>
      <c r="B172" s="63">
        <v>30718</v>
      </c>
      <c r="C172" s="63">
        <v>25903.838879999999</v>
      </c>
      <c r="D172" s="63">
        <v>329.76708000000002</v>
      </c>
      <c r="E172" s="64">
        <f>SUM(C172:D172)</f>
        <v>26233.605960000001</v>
      </c>
      <c r="F172" s="64">
        <f>B172-E172</f>
        <v>4484.3940399999992</v>
      </c>
      <c r="G172" s="64">
        <f>B172-C172</f>
        <v>4814.1611200000007</v>
      </c>
      <c r="H172" s="65">
        <f>E172/B172*100</f>
        <v>85.401412722182428</v>
      </c>
      <c r="I172" s="66"/>
    </row>
    <row r="173" spans="1:9" s="55" customFormat="1" ht="11.45" customHeight="1">
      <c r="A173" s="62" t="s">
        <v>234</v>
      </c>
      <c r="B173" s="63">
        <v>46979.396999999997</v>
      </c>
      <c r="C173" s="63">
        <v>34055.830649999996</v>
      </c>
      <c r="D173" s="63">
        <v>638.32278000000008</v>
      </c>
      <c r="E173" s="64">
        <f>SUM(C173:D173)</f>
        <v>34694.153429999998</v>
      </c>
      <c r="F173" s="64">
        <f>B173-E173</f>
        <v>12285.243569999999</v>
      </c>
      <c r="G173" s="64">
        <f>B173-C173</f>
        <v>12923.566350000001</v>
      </c>
      <c r="H173" s="65">
        <f>E173/B173*100</f>
        <v>73.849720612633661</v>
      </c>
      <c r="I173" s="66"/>
    </row>
    <row r="174" spans="1:9" s="55" customFormat="1" ht="11.25" customHeight="1">
      <c r="A174" s="62" t="s">
        <v>235</v>
      </c>
      <c r="B174" s="63">
        <v>61783.000009999989</v>
      </c>
      <c r="C174" s="63">
        <v>46848.194520000005</v>
      </c>
      <c r="D174" s="63">
        <v>3462.1777499999998</v>
      </c>
      <c r="E174" s="64">
        <f t="shared" si="63"/>
        <v>50310.372270000007</v>
      </c>
      <c r="F174" s="64">
        <f t="shared" si="64"/>
        <v>11472.627739999982</v>
      </c>
      <c r="G174" s="64">
        <f t="shared" si="65"/>
        <v>14934.805489999984</v>
      </c>
      <c r="H174" s="65">
        <f t="shared" si="62"/>
        <v>81.430769405592045</v>
      </c>
      <c r="I174" s="66"/>
    </row>
    <row r="175" spans="1:9" s="55" customFormat="1" ht="11.25" customHeight="1">
      <c r="A175" s="62"/>
      <c r="B175" s="68"/>
      <c r="C175" s="68"/>
      <c r="D175" s="68"/>
      <c r="E175" s="68"/>
      <c r="F175" s="68"/>
      <c r="G175" s="68"/>
      <c r="H175" s="59"/>
      <c r="I175" s="60"/>
    </row>
    <row r="176" spans="1:9" s="55" customFormat="1" ht="11.25" customHeight="1">
      <c r="A176" s="57" t="s">
        <v>236</v>
      </c>
      <c r="B176" s="70">
        <f t="shared" ref="B176:G176" si="66">SUM(B177:B183)</f>
        <v>31405772.273239993</v>
      </c>
      <c r="C176" s="70">
        <f t="shared" si="66"/>
        <v>15332960.524620004</v>
      </c>
      <c r="D176" s="70">
        <f t="shared" si="66"/>
        <v>294226.58095999993</v>
      </c>
      <c r="E176" s="70">
        <f t="shared" si="66"/>
        <v>15627187.105580004</v>
      </c>
      <c r="F176" s="70">
        <f t="shared" si="66"/>
        <v>15778585.167659994</v>
      </c>
      <c r="G176" s="70">
        <f t="shared" si="66"/>
        <v>16072811.748619996</v>
      </c>
      <c r="H176" s="59">
        <f t="shared" ref="H176:H183" si="67">E176/B176*100</f>
        <v>49.758964592937289</v>
      </c>
      <c r="I176" s="60"/>
    </row>
    <row r="177" spans="1:9" s="55" customFormat="1" ht="11.25" customHeight="1">
      <c r="A177" s="62" t="s">
        <v>203</v>
      </c>
      <c r="B177" s="63">
        <v>26121635.608999997</v>
      </c>
      <c r="C177" s="63">
        <v>10640762.866340002</v>
      </c>
      <c r="D177" s="63">
        <v>252046.97094999999</v>
      </c>
      <c r="E177" s="64">
        <f t="shared" ref="E177:E183" si="68">SUM(C177:D177)</f>
        <v>10892809.837290002</v>
      </c>
      <c r="F177" s="64">
        <f t="shared" ref="F177:F183" si="69">B177-E177</f>
        <v>15228825.771709995</v>
      </c>
      <c r="G177" s="64">
        <f t="shared" ref="G177:G183" si="70">B177-C177</f>
        <v>15480872.742659995</v>
      </c>
      <c r="H177" s="65">
        <f t="shared" si="67"/>
        <v>41.700336075191913</v>
      </c>
      <c r="I177" s="66"/>
    </row>
    <row r="178" spans="1:9" s="55" customFormat="1" ht="11.25" customHeight="1">
      <c r="A178" s="62" t="s">
        <v>237</v>
      </c>
      <c r="B178" s="63">
        <v>63174.080000000009</v>
      </c>
      <c r="C178" s="63">
        <v>56207.288170000007</v>
      </c>
      <c r="D178" s="63">
        <v>4111.6606099999999</v>
      </c>
      <c r="E178" s="64">
        <f t="shared" si="68"/>
        <v>60318.948780000006</v>
      </c>
      <c r="F178" s="64">
        <f t="shared" si="69"/>
        <v>2855.1312200000029</v>
      </c>
      <c r="G178" s="64">
        <f t="shared" si="70"/>
        <v>6966.7918300000019</v>
      </c>
      <c r="H178" s="65">
        <f t="shared" si="67"/>
        <v>95.480533756882565</v>
      </c>
      <c r="I178" s="66"/>
    </row>
    <row r="179" spans="1:9" s="55" customFormat="1" ht="11.25" customHeight="1">
      <c r="A179" s="62" t="s">
        <v>238</v>
      </c>
      <c r="B179" s="63">
        <v>667537.44724000001</v>
      </c>
      <c r="C179" s="63">
        <v>584160.45047000004</v>
      </c>
      <c r="D179" s="63">
        <v>6761.1145299999989</v>
      </c>
      <c r="E179" s="64">
        <f t="shared" si="68"/>
        <v>590921.56500000006</v>
      </c>
      <c r="F179" s="64">
        <f t="shared" si="69"/>
        <v>76615.882239999948</v>
      </c>
      <c r="G179" s="64">
        <f t="shared" si="70"/>
        <v>83376.996769999969</v>
      </c>
      <c r="H179" s="65">
        <f t="shared" si="67"/>
        <v>88.522609097545626</v>
      </c>
      <c r="I179" s="66"/>
    </row>
    <row r="180" spans="1:9" s="55" customFormat="1" ht="11.25" customHeight="1">
      <c r="A180" s="62" t="s">
        <v>239</v>
      </c>
      <c r="B180" s="63">
        <v>15162.007999999998</v>
      </c>
      <c r="C180" s="63">
        <v>13446.178019999999</v>
      </c>
      <c r="D180" s="63">
        <v>43.307720000000003</v>
      </c>
      <c r="E180" s="64">
        <f t="shared" si="68"/>
        <v>13489.48574</v>
      </c>
      <c r="F180" s="64">
        <f t="shared" si="69"/>
        <v>1672.5222599999979</v>
      </c>
      <c r="G180" s="64">
        <f t="shared" si="70"/>
        <v>1715.8299799999986</v>
      </c>
      <c r="H180" s="65">
        <f t="shared" si="67"/>
        <v>88.968992365655012</v>
      </c>
      <c r="I180" s="66"/>
    </row>
    <row r="181" spans="1:9" s="55" customFormat="1" ht="11.25" customHeight="1">
      <c r="A181" s="62" t="s">
        <v>240</v>
      </c>
      <c r="B181" s="63">
        <v>860323.41</v>
      </c>
      <c r="C181" s="63">
        <v>432274.74190999998</v>
      </c>
      <c r="D181" s="63">
        <v>1038.20127</v>
      </c>
      <c r="E181" s="64">
        <f t="shared" si="68"/>
        <v>433312.94318</v>
      </c>
      <c r="F181" s="64">
        <f t="shared" si="69"/>
        <v>427010.46682000003</v>
      </c>
      <c r="G181" s="64">
        <f t="shared" si="70"/>
        <v>428048.66809000005</v>
      </c>
      <c r="H181" s="65">
        <f t="shared" si="67"/>
        <v>50.366285299617729</v>
      </c>
      <c r="I181" s="66"/>
    </row>
    <row r="182" spans="1:9" s="55" customFormat="1" ht="11.25" customHeight="1">
      <c r="A182" s="62" t="s">
        <v>241</v>
      </c>
      <c r="B182" s="63">
        <v>3662476.2269999995</v>
      </c>
      <c r="C182" s="63">
        <v>3591331.23636</v>
      </c>
      <c r="D182" s="63">
        <v>29759.51527</v>
      </c>
      <c r="E182" s="64">
        <f t="shared" si="68"/>
        <v>3621090.7516299998</v>
      </c>
      <c r="F182" s="64">
        <f t="shared" si="69"/>
        <v>41385.475369999651</v>
      </c>
      <c r="G182" s="64">
        <f t="shared" si="70"/>
        <v>71144.990639999509</v>
      </c>
      <c r="H182" s="65">
        <f t="shared" si="67"/>
        <v>98.870013815655554</v>
      </c>
      <c r="I182" s="66"/>
    </row>
    <row r="183" spans="1:9" s="55" customFormat="1" ht="11.25" customHeight="1">
      <c r="A183" s="62" t="s">
        <v>242</v>
      </c>
      <c r="B183" s="63">
        <v>15463.492</v>
      </c>
      <c r="C183" s="63">
        <v>14777.763349999999</v>
      </c>
      <c r="D183" s="63">
        <v>465.81061</v>
      </c>
      <c r="E183" s="64">
        <f t="shared" si="68"/>
        <v>15243.57396</v>
      </c>
      <c r="F183" s="64">
        <f t="shared" si="69"/>
        <v>219.91804000000047</v>
      </c>
      <c r="G183" s="64">
        <f t="shared" si="70"/>
        <v>685.72865000000093</v>
      </c>
      <c r="H183" s="65">
        <f t="shared" si="67"/>
        <v>98.577824206847978</v>
      </c>
      <c r="I183" s="66"/>
    </row>
    <row r="184" spans="1:9" s="55" customFormat="1" ht="11.25" customHeight="1">
      <c r="A184" s="62"/>
      <c r="B184" s="68"/>
      <c r="C184" s="68"/>
      <c r="D184" s="68"/>
      <c r="E184" s="68"/>
      <c r="F184" s="68"/>
      <c r="G184" s="68"/>
      <c r="H184" s="59"/>
      <c r="I184" s="60"/>
    </row>
    <row r="185" spans="1:9" s="55" customFormat="1" ht="11.25" customHeight="1">
      <c r="A185" s="57" t="s">
        <v>243</v>
      </c>
      <c r="B185" s="58">
        <f t="shared" ref="B185:G185" si="71">SUM(B186:B191)</f>
        <v>3419924.5526900003</v>
      </c>
      <c r="C185" s="58">
        <f t="shared" si="71"/>
        <v>2290389.5756599996</v>
      </c>
      <c r="D185" s="58">
        <f t="shared" si="71"/>
        <v>56172.534400000004</v>
      </c>
      <c r="E185" s="58">
        <f t="shared" si="71"/>
        <v>2346562.1100599999</v>
      </c>
      <c r="F185" s="58">
        <f t="shared" si="71"/>
        <v>1073362.4426300006</v>
      </c>
      <c r="G185" s="58">
        <f t="shared" si="71"/>
        <v>1129534.9770300006</v>
      </c>
      <c r="H185" s="59">
        <f t="shared" ref="H185:H190" si="72">E185/B185*100</f>
        <v>68.61444087163477</v>
      </c>
      <c r="I185" s="60"/>
    </row>
    <row r="186" spans="1:9" s="55" customFormat="1" ht="11.25" customHeight="1">
      <c r="A186" s="62" t="s">
        <v>244</v>
      </c>
      <c r="B186" s="63">
        <v>827739.08300000022</v>
      </c>
      <c r="C186" s="63">
        <v>669860.33390999981</v>
      </c>
      <c r="D186" s="63">
        <v>22947.054739999996</v>
      </c>
      <c r="E186" s="64">
        <f t="shared" ref="E186:E190" si="73">SUM(C186:D186)</f>
        <v>692807.38864999986</v>
      </c>
      <c r="F186" s="64">
        <f t="shared" ref="F186:F190" si="74">B186-E186</f>
        <v>134931.69435000035</v>
      </c>
      <c r="G186" s="64">
        <f t="shared" ref="G186:G190" si="75">B186-C186</f>
        <v>157878.7490900004</v>
      </c>
      <c r="H186" s="65">
        <f t="shared" si="72"/>
        <v>83.69876484979261</v>
      </c>
      <c r="I186" s="66"/>
    </row>
    <row r="187" spans="1:9" s="55" customFormat="1" ht="11.25" customHeight="1">
      <c r="A187" s="62" t="s">
        <v>245</v>
      </c>
      <c r="B187" s="63">
        <v>17885</v>
      </c>
      <c r="C187" s="63">
        <v>12283.616</v>
      </c>
      <c r="D187" s="63">
        <v>87.856470000000002</v>
      </c>
      <c r="E187" s="64">
        <f t="shared" si="73"/>
        <v>12371.472470000001</v>
      </c>
      <c r="F187" s="64">
        <f t="shared" si="74"/>
        <v>5513.5275299999994</v>
      </c>
      <c r="G187" s="64">
        <f t="shared" si="75"/>
        <v>5601.384</v>
      </c>
      <c r="H187" s="65">
        <f t="shared" si="72"/>
        <v>69.172336986301374</v>
      </c>
      <c r="I187" s="66"/>
    </row>
    <row r="188" spans="1:9" s="55" customFormat="1" ht="11.25" customHeight="1">
      <c r="A188" s="62" t="s">
        <v>246</v>
      </c>
      <c r="B188" s="63">
        <v>98987.718999999997</v>
      </c>
      <c r="C188" s="63">
        <v>92061.36335</v>
      </c>
      <c r="D188" s="63">
        <v>3332.23263</v>
      </c>
      <c r="E188" s="64">
        <f t="shared" si="73"/>
        <v>95393.595979999998</v>
      </c>
      <c r="F188" s="64">
        <f t="shared" si="74"/>
        <v>3594.1230199999991</v>
      </c>
      <c r="G188" s="64">
        <f t="shared" si="75"/>
        <v>6926.3556499999977</v>
      </c>
      <c r="H188" s="65">
        <f t="shared" si="72"/>
        <v>96.369122294857618</v>
      </c>
      <c r="I188" s="66"/>
    </row>
    <row r="189" spans="1:9" s="55" customFormat="1" ht="11.25" customHeight="1">
      <c r="A189" s="62" t="s">
        <v>247</v>
      </c>
      <c r="B189" s="63">
        <v>29554.911999999997</v>
      </c>
      <c r="C189" s="63">
        <v>11477.563960000001</v>
      </c>
      <c r="D189" s="63">
        <v>716.38400000000001</v>
      </c>
      <c r="E189" s="64">
        <f t="shared" si="73"/>
        <v>12193.947960000001</v>
      </c>
      <c r="F189" s="64">
        <f t="shared" si="74"/>
        <v>17360.964039999995</v>
      </c>
      <c r="G189" s="64">
        <f t="shared" si="75"/>
        <v>18077.348039999997</v>
      </c>
      <c r="H189" s="65">
        <f t="shared" si="72"/>
        <v>41.258617044774162</v>
      </c>
      <c r="I189" s="66"/>
    </row>
    <row r="190" spans="1:9" s="55" customFormat="1" ht="11.25" customHeight="1">
      <c r="A190" s="62" t="s">
        <v>248</v>
      </c>
      <c r="B190" s="63">
        <v>60086.879999999997</v>
      </c>
      <c r="C190" s="63">
        <v>36494.69988</v>
      </c>
      <c r="D190" s="63">
        <v>1174.8702800000001</v>
      </c>
      <c r="E190" s="64">
        <f t="shared" si="73"/>
        <v>37669.570160000003</v>
      </c>
      <c r="F190" s="64">
        <f t="shared" si="74"/>
        <v>22417.309839999994</v>
      </c>
      <c r="G190" s="64">
        <f t="shared" si="75"/>
        <v>23592.180119999997</v>
      </c>
      <c r="H190" s="65">
        <f t="shared" si="72"/>
        <v>62.691839150243787</v>
      </c>
      <c r="I190" s="66"/>
    </row>
    <row r="191" spans="1:9" s="55" customFormat="1" ht="11.25" customHeight="1">
      <c r="A191" s="62" t="s">
        <v>249</v>
      </c>
      <c r="B191" s="63">
        <v>2385670.9586900002</v>
      </c>
      <c r="C191" s="63">
        <v>1468211.99856</v>
      </c>
      <c r="D191" s="63">
        <v>27914.136280000006</v>
      </c>
      <c r="E191" s="64">
        <f>SUM(C191:D191)</f>
        <v>1496126.13484</v>
      </c>
      <c r="F191" s="64">
        <f>B191-E191</f>
        <v>889544.82385000028</v>
      </c>
      <c r="G191" s="64">
        <f>B191-C191</f>
        <v>917458.96013000025</v>
      </c>
      <c r="H191" s="65">
        <f>E191/B191*100</f>
        <v>62.71301284824041</v>
      </c>
      <c r="I191" s="66"/>
    </row>
    <row r="192" spans="1:9" s="55" customFormat="1" ht="11.25" customHeight="1">
      <c r="A192" s="62"/>
      <c r="B192" s="68"/>
      <c r="C192" s="68"/>
      <c r="D192" s="68"/>
      <c r="E192" s="68"/>
      <c r="F192" s="68"/>
      <c r="G192" s="68"/>
      <c r="H192" s="59"/>
      <c r="I192" s="60"/>
    </row>
    <row r="193" spans="1:9" s="55" customFormat="1" ht="11.25" customHeight="1">
      <c r="A193" s="57" t="s">
        <v>250</v>
      </c>
      <c r="B193" s="70">
        <f t="shared" ref="B193:G193" si="76">SUM(B194:B200)</f>
        <v>1491172.7879999999</v>
      </c>
      <c r="C193" s="70">
        <f t="shared" si="76"/>
        <v>1005704.33309</v>
      </c>
      <c r="D193" s="70">
        <f t="shared" si="76"/>
        <v>71168.71776</v>
      </c>
      <c r="E193" s="70">
        <f t="shared" si="76"/>
        <v>1076873.05085</v>
      </c>
      <c r="F193" s="70">
        <f t="shared" si="76"/>
        <v>414299.73715000012</v>
      </c>
      <c r="G193" s="70">
        <f t="shared" si="76"/>
        <v>485468.45491000009</v>
      </c>
      <c r="H193" s="59">
        <f t="shared" ref="H193:H200" si="77">E193/B193*100</f>
        <v>72.21651706066406</v>
      </c>
      <c r="I193" s="60"/>
    </row>
    <row r="194" spans="1:9" s="55" customFormat="1" ht="11.25" customHeight="1">
      <c r="A194" s="62" t="s">
        <v>251</v>
      </c>
      <c r="B194" s="63">
        <v>876045.83900000004</v>
      </c>
      <c r="C194" s="63">
        <v>501936.22044999996</v>
      </c>
      <c r="D194" s="63">
        <v>55639.19</v>
      </c>
      <c r="E194" s="64">
        <f t="shared" ref="E194:E200" si="78">SUM(C194:D194)</f>
        <v>557575.41044999997</v>
      </c>
      <c r="F194" s="64">
        <f t="shared" ref="F194:F200" si="79">B194-E194</f>
        <v>318470.42855000007</v>
      </c>
      <c r="G194" s="64">
        <f t="shared" ref="G194:G200" si="80">B194-C194</f>
        <v>374109.61855000007</v>
      </c>
      <c r="H194" s="65">
        <f t="shared" si="77"/>
        <v>63.646830522757604</v>
      </c>
      <c r="I194" s="66"/>
    </row>
    <row r="195" spans="1:9" s="55" customFormat="1" ht="11.25" customHeight="1">
      <c r="A195" s="62" t="s">
        <v>252</v>
      </c>
      <c r="B195" s="63">
        <v>209457.03600000002</v>
      </c>
      <c r="C195" s="63">
        <v>171618.69768000001</v>
      </c>
      <c r="D195" s="63">
        <v>2419.8031000000001</v>
      </c>
      <c r="E195" s="64">
        <f t="shared" si="78"/>
        <v>174038.50078</v>
      </c>
      <c r="F195" s="64">
        <f t="shared" si="79"/>
        <v>35418.53522000002</v>
      </c>
      <c r="G195" s="64">
        <f t="shared" si="80"/>
        <v>37838.33832000001</v>
      </c>
      <c r="H195" s="65">
        <f t="shared" si="77"/>
        <v>83.090310119732607</v>
      </c>
      <c r="I195" s="66"/>
    </row>
    <row r="196" spans="1:9" s="55" customFormat="1" ht="11.25" customHeight="1">
      <c r="A196" s="62" t="s">
        <v>253</v>
      </c>
      <c r="B196" s="63">
        <v>25486.568999999996</v>
      </c>
      <c r="C196" s="63">
        <v>16894.883710000002</v>
      </c>
      <c r="D196" s="63">
        <v>238.21035000000001</v>
      </c>
      <c r="E196" s="64">
        <f t="shared" si="78"/>
        <v>17133.094060000003</v>
      </c>
      <c r="F196" s="64">
        <f t="shared" si="79"/>
        <v>8353.4749399999928</v>
      </c>
      <c r="G196" s="64">
        <f t="shared" si="80"/>
        <v>8591.685289999994</v>
      </c>
      <c r="H196" s="65">
        <f t="shared" si="77"/>
        <v>67.224011439123103</v>
      </c>
      <c r="I196" s="66"/>
    </row>
    <row r="197" spans="1:9" s="55" customFormat="1" ht="11.25" customHeight="1">
      <c r="A197" s="62" t="s">
        <v>254</v>
      </c>
      <c r="B197" s="63">
        <v>12008</v>
      </c>
      <c r="C197" s="63">
        <v>0</v>
      </c>
      <c r="D197" s="63">
        <v>0</v>
      </c>
      <c r="E197" s="64">
        <f t="shared" si="78"/>
        <v>0</v>
      </c>
      <c r="F197" s="64">
        <f t="shared" si="79"/>
        <v>12008</v>
      </c>
      <c r="G197" s="64">
        <f t="shared" si="80"/>
        <v>12008</v>
      </c>
      <c r="H197" s="65">
        <f t="shared" si="77"/>
        <v>0</v>
      </c>
      <c r="I197" s="66"/>
    </row>
    <row r="198" spans="1:9" s="55" customFormat="1" ht="11.25" customHeight="1">
      <c r="A198" s="62" t="s">
        <v>255</v>
      </c>
      <c r="B198" s="63">
        <v>68498.582999999999</v>
      </c>
      <c r="C198" s="63">
        <v>63818.629740000004</v>
      </c>
      <c r="D198" s="63">
        <v>2668.0751299999997</v>
      </c>
      <c r="E198" s="64">
        <f t="shared" si="78"/>
        <v>66486.704870000001</v>
      </c>
      <c r="F198" s="64">
        <f t="shared" si="79"/>
        <v>2011.8781299999973</v>
      </c>
      <c r="G198" s="64">
        <f t="shared" si="80"/>
        <v>4679.9532599999948</v>
      </c>
      <c r="H198" s="65">
        <f t="shared" si="77"/>
        <v>97.062890877611295</v>
      </c>
      <c r="I198" s="66"/>
    </row>
    <row r="199" spans="1:9" s="55" customFormat="1" ht="11.25" customHeight="1">
      <c r="A199" s="62" t="s">
        <v>256</v>
      </c>
      <c r="B199" s="63">
        <v>189046.05700000003</v>
      </c>
      <c r="C199" s="63">
        <v>163551.11593000003</v>
      </c>
      <c r="D199" s="63">
        <v>8905.8035099999997</v>
      </c>
      <c r="E199" s="64">
        <f t="shared" si="78"/>
        <v>172456.91944000003</v>
      </c>
      <c r="F199" s="64">
        <f t="shared" si="79"/>
        <v>16589.137560000003</v>
      </c>
      <c r="G199" s="64">
        <f t="shared" si="80"/>
        <v>25494.941070000001</v>
      </c>
      <c r="H199" s="65">
        <f t="shared" si="77"/>
        <v>91.224816945005102</v>
      </c>
      <c r="I199" s="66"/>
    </row>
    <row r="200" spans="1:9" s="55" customFormat="1" ht="11.25" customHeight="1">
      <c r="A200" s="62" t="s">
        <v>257</v>
      </c>
      <c r="B200" s="63">
        <v>110630.704</v>
      </c>
      <c r="C200" s="63">
        <v>87884.785579999996</v>
      </c>
      <c r="D200" s="63">
        <v>1297.6356699999999</v>
      </c>
      <c r="E200" s="64">
        <f t="shared" si="78"/>
        <v>89182.421249999999</v>
      </c>
      <c r="F200" s="64">
        <f t="shared" si="79"/>
        <v>21448.282749999998</v>
      </c>
      <c r="G200" s="64">
        <f t="shared" si="80"/>
        <v>22745.918420000002</v>
      </c>
      <c r="H200" s="65">
        <f t="shared" si="77"/>
        <v>80.612721446660956</v>
      </c>
      <c r="I200" s="66"/>
    </row>
    <row r="201" spans="1:9" s="55" customFormat="1" ht="11.25" customHeight="1">
      <c r="A201" s="62"/>
      <c r="B201" s="68"/>
      <c r="C201" s="68"/>
      <c r="D201" s="68"/>
      <c r="E201" s="68"/>
      <c r="F201" s="68"/>
      <c r="G201" s="68"/>
      <c r="H201" s="59"/>
      <c r="I201" s="60"/>
    </row>
    <row r="202" spans="1:9" s="55" customFormat="1" ht="11.25" customHeight="1">
      <c r="A202" s="57" t="s">
        <v>258</v>
      </c>
      <c r="B202" s="58">
        <f t="shared" ref="B202:G202" si="81">SUM(B203:B220)+SUM(B225:B241)</f>
        <v>24962363.408979997</v>
      </c>
      <c r="C202" s="58">
        <f t="shared" si="81"/>
        <v>14172681.342400001</v>
      </c>
      <c r="D202" s="58">
        <f t="shared" si="81"/>
        <v>1088225.6398599998</v>
      </c>
      <c r="E202" s="58">
        <f t="shared" si="81"/>
        <v>15260906.98226</v>
      </c>
      <c r="F202" s="58">
        <f t="shared" si="81"/>
        <v>9701456.4267199952</v>
      </c>
      <c r="G202" s="58">
        <f t="shared" si="81"/>
        <v>10789682.066579996</v>
      </c>
      <c r="H202" s="59">
        <f t="shared" ref="H202:H241" si="82">E202/B202*100</f>
        <v>61.135665450531896</v>
      </c>
      <c r="I202" s="60"/>
    </row>
    <row r="203" spans="1:9" s="55" customFormat="1" ht="11.25" customHeight="1">
      <c r="A203" s="62" t="s">
        <v>259</v>
      </c>
      <c r="B203" s="63">
        <v>32568.000000000004</v>
      </c>
      <c r="C203" s="63">
        <v>14802.659089999999</v>
      </c>
      <c r="D203" s="63">
        <v>0</v>
      </c>
      <c r="E203" s="64">
        <f t="shared" ref="E203:E219" si="83">SUM(C203:D203)</f>
        <v>14802.659089999999</v>
      </c>
      <c r="F203" s="64">
        <f t="shared" ref="F203:F219" si="84">B203-E203</f>
        <v>17765.340910000006</v>
      </c>
      <c r="G203" s="64">
        <f t="shared" ref="G203:G219" si="85">B203-C203</f>
        <v>17765.340910000006</v>
      </c>
      <c r="H203" s="65">
        <f t="shared" si="82"/>
        <v>45.451544737165307</v>
      </c>
      <c r="I203" s="66"/>
    </row>
    <row r="204" spans="1:9" s="55" customFormat="1" ht="11.25" customHeight="1">
      <c r="A204" s="62" t="s">
        <v>260</v>
      </c>
      <c r="B204" s="63">
        <v>50586.01</v>
      </c>
      <c r="C204" s="63">
        <v>49093.700409999998</v>
      </c>
      <c r="D204" s="63">
        <v>43.21875</v>
      </c>
      <c r="E204" s="64">
        <f t="shared" si="83"/>
        <v>49136.919159999998</v>
      </c>
      <c r="F204" s="64">
        <f t="shared" si="84"/>
        <v>1449.0908400000044</v>
      </c>
      <c r="G204" s="64">
        <f t="shared" si="85"/>
        <v>1492.3095900000044</v>
      </c>
      <c r="H204" s="65">
        <f t="shared" si="82"/>
        <v>97.135392097538414</v>
      </c>
      <c r="I204" s="66"/>
    </row>
    <row r="205" spans="1:9" s="55" customFormat="1" ht="11.25" customHeight="1">
      <c r="A205" s="62" t="s">
        <v>261</v>
      </c>
      <c r="B205" s="63">
        <v>49228.999999999993</v>
      </c>
      <c r="C205" s="63">
        <v>37331.831299999998</v>
      </c>
      <c r="D205" s="63">
        <v>4158.8309200000003</v>
      </c>
      <c r="E205" s="64">
        <f t="shared" si="83"/>
        <v>41490.662219999998</v>
      </c>
      <c r="F205" s="64">
        <f t="shared" si="84"/>
        <v>7738.3377799999944</v>
      </c>
      <c r="G205" s="64">
        <f t="shared" si="85"/>
        <v>11897.168699999995</v>
      </c>
      <c r="H205" s="65">
        <f t="shared" si="82"/>
        <v>84.280936480529775</v>
      </c>
      <c r="I205" s="66"/>
    </row>
    <row r="206" spans="1:9" s="55" customFormat="1" ht="11.25" customHeight="1">
      <c r="A206" s="62" t="s">
        <v>262</v>
      </c>
      <c r="B206" s="63">
        <v>8555673.6322699934</v>
      </c>
      <c r="C206" s="63">
        <v>2094699.9180000005</v>
      </c>
      <c r="D206" s="63">
        <v>132036.72041999976</v>
      </c>
      <c r="E206" s="64">
        <f t="shared" si="83"/>
        <v>2226736.6384200002</v>
      </c>
      <c r="F206" s="64">
        <f t="shared" si="84"/>
        <v>6328936.9938499928</v>
      </c>
      <c r="G206" s="64">
        <f t="shared" si="85"/>
        <v>6460973.7142699929</v>
      </c>
      <c r="H206" s="65">
        <f t="shared" si="82"/>
        <v>26.026432682299522</v>
      </c>
      <c r="I206" s="66"/>
    </row>
    <row r="207" spans="1:9" s="55" customFormat="1" ht="11.25" customHeight="1">
      <c r="A207" s="62" t="s">
        <v>263</v>
      </c>
      <c r="B207" s="63">
        <v>232734.53900000002</v>
      </c>
      <c r="C207" s="63">
        <v>216780.82503999994</v>
      </c>
      <c r="D207" s="63">
        <v>6036.5681000000004</v>
      </c>
      <c r="E207" s="64">
        <f t="shared" si="83"/>
        <v>222817.39313999994</v>
      </c>
      <c r="F207" s="64">
        <f t="shared" si="84"/>
        <v>9917.1458600000769</v>
      </c>
      <c r="G207" s="64">
        <f t="shared" si="85"/>
        <v>15953.713960000081</v>
      </c>
      <c r="H207" s="65">
        <f t="shared" si="82"/>
        <v>95.738859430743943</v>
      </c>
      <c r="I207" s="66"/>
    </row>
    <row r="208" spans="1:9" s="55" customFormat="1" ht="11.25" customHeight="1">
      <c r="A208" s="62" t="s">
        <v>264</v>
      </c>
      <c r="B208" s="63">
        <v>42575</v>
      </c>
      <c r="C208" s="63">
        <v>32711.972460000001</v>
      </c>
      <c r="D208" s="63">
        <v>226.54136</v>
      </c>
      <c r="E208" s="64">
        <f t="shared" si="83"/>
        <v>32938.51382</v>
      </c>
      <c r="F208" s="64">
        <f t="shared" si="84"/>
        <v>9636.4861799999999</v>
      </c>
      <c r="G208" s="64">
        <f t="shared" si="85"/>
        <v>9863.0275399999991</v>
      </c>
      <c r="H208" s="65">
        <f t="shared" si="82"/>
        <v>77.365857475044038</v>
      </c>
      <c r="I208" s="66"/>
    </row>
    <row r="209" spans="1:9" s="55" customFormat="1" ht="11.25" customHeight="1">
      <c r="A209" s="62" t="s">
        <v>265</v>
      </c>
      <c r="B209" s="63">
        <v>66327.165999999997</v>
      </c>
      <c r="C209" s="63">
        <v>59741.979549999996</v>
      </c>
      <c r="D209" s="63">
        <v>333.30786999999998</v>
      </c>
      <c r="E209" s="64">
        <f t="shared" si="83"/>
        <v>60075.287419999993</v>
      </c>
      <c r="F209" s="64">
        <f t="shared" si="84"/>
        <v>6251.8785800000041</v>
      </c>
      <c r="G209" s="64">
        <f t="shared" si="85"/>
        <v>6585.1864500000011</v>
      </c>
      <c r="H209" s="65">
        <f t="shared" si="82"/>
        <v>90.574181052752948</v>
      </c>
      <c r="I209" s="66"/>
    </row>
    <row r="210" spans="1:9" s="55" customFormat="1" ht="11.25" customHeight="1">
      <c r="A210" s="62" t="s">
        <v>266</v>
      </c>
      <c r="B210" s="63">
        <v>302421.77299999999</v>
      </c>
      <c r="C210" s="63">
        <v>175615.37290000002</v>
      </c>
      <c r="D210" s="63">
        <v>211.15170000000001</v>
      </c>
      <c r="E210" s="64">
        <f t="shared" si="83"/>
        <v>175826.5246</v>
      </c>
      <c r="F210" s="64">
        <f t="shared" si="84"/>
        <v>126595.24839999998</v>
      </c>
      <c r="G210" s="64">
        <f t="shared" si="85"/>
        <v>126806.40009999997</v>
      </c>
      <c r="H210" s="65">
        <f t="shared" si="82"/>
        <v>58.139505914476608</v>
      </c>
      <c r="I210" s="66"/>
    </row>
    <row r="211" spans="1:9" s="55" customFormat="1" ht="11.25" customHeight="1">
      <c r="A211" s="62" t="s">
        <v>267</v>
      </c>
      <c r="B211" s="63">
        <v>75745.739000000001</v>
      </c>
      <c r="C211" s="63">
        <v>55433.251439999993</v>
      </c>
      <c r="D211" s="63">
        <v>362.44659000000001</v>
      </c>
      <c r="E211" s="64">
        <f>SUM(C211:D211)</f>
        <v>55795.698029999992</v>
      </c>
      <c r="F211" s="64">
        <f>B211-E211</f>
        <v>19950.040970000009</v>
      </c>
      <c r="G211" s="64">
        <f>B211-C211</f>
        <v>20312.487560000009</v>
      </c>
      <c r="H211" s="65">
        <f>E211/B211*100</f>
        <v>73.661830707071189</v>
      </c>
      <c r="I211" s="66"/>
    </row>
    <row r="212" spans="1:9" s="55" customFormat="1" ht="11.25" customHeight="1">
      <c r="A212" s="62" t="s">
        <v>268</v>
      </c>
      <c r="B212" s="63">
        <v>83153.55</v>
      </c>
      <c r="C212" s="63">
        <v>66980.503260000012</v>
      </c>
      <c r="D212" s="63">
        <v>2349.0053900000003</v>
      </c>
      <c r="E212" s="64">
        <f t="shared" si="83"/>
        <v>69329.508650000018</v>
      </c>
      <c r="F212" s="64">
        <f t="shared" si="84"/>
        <v>13824.041349999985</v>
      </c>
      <c r="G212" s="64">
        <f t="shared" si="85"/>
        <v>16173.046739999991</v>
      </c>
      <c r="H212" s="65">
        <f t="shared" si="82"/>
        <v>83.375284218172311</v>
      </c>
      <c r="I212" s="66"/>
    </row>
    <row r="213" spans="1:9" s="55" customFormat="1" ht="11.25" customHeight="1">
      <c r="A213" s="62" t="s">
        <v>269</v>
      </c>
      <c r="B213" s="63">
        <v>65481.52</v>
      </c>
      <c r="C213" s="63">
        <v>56082.430540000001</v>
      </c>
      <c r="D213" s="63">
        <v>997.78057999999999</v>
      </c>
      <c r="E213" s="64">
        <f t="shared" si="83"/>
        <v>57080.21112</v>
      </c>
      <c r="F213" s="64">
        <f t="shared" si="84"/>
        <v>8401.3088799999969</v>
      </c>
      <c r="G213" s="64">
        <f t="shared" si="85"/>
        <v>9399.0894599999956</v>
      </c>
      <c r="H213" s="65">
        <f t="shared" si="82"/>
        <v>87.169954393239507</v>
      </c>
      <c r="I213" s="66"/>
    </row>
    <row r="214" spans="1:9" s="55" customFormat="1" ht="11.25" customHeight="1">
      <c r="A214" s="62" t="s">
        <v>270</v>
      </c>
      <c r="B214" s="63">
        <v>77336.509999999995</v>
      </c>
      <c r="C214" s="63">
        <v>56065.483639999999</v>
      </c>
      <c r="D214" s="63">
        <v>2466.7280099999998</v>
      </c>
      <c r="E214" s="64">
        <f t="shared" si="83"/>
        <v>58532.211649999997</v>
      </c>
      <c r="F214" s="64">
        <f t="shared" si="84"/>
        <v>18804.298349999997</v>
      </c>
      <c r="G214" s="64">
        <f t="shared" si="85"/>
        <v>21271.026359999996</v>
      </c>
      <c r="H214" s="65">
        <f t="shared" si="82"/>
        <v>75.685095758781983</v>
      </c>
      <c r="I214" s="66"/>
    </row>
    <row r="215" spans="1:9" s="55" customFormat="1" ht="11.25" customHeight="1">
      <c r="A215" s="62" t="s">
        <v>271</v>
      </c>
      <c r="B215" s="63">
        <v>482562.20600000001</v>
      </c>
      <c r="C215" s="63">
        <v>341176.24921999994</v>
      </c>
      <c r="D215" s="63">
        <v>5461.2872400000015</v>
      </c>
      <c r="E215" s="64">
        <f t="shared" si="83"/>
        <v>346637.53645999992</v>
      </c>
      <c r="F215" s="64">
        <f t="shared" si="84"/>
        <v>135924.66954000009</v>
      </c>
      <c r="G215" s="64">
        <f t="shared" si="85"/>
        <v>141385.95678000007</v>
      </c>
      <c r="H215" s="65">
        <f t="shared" si="82"/>
        <v>71.832715482074022</v>
      </c>
      <c r="I215" s="66"/>
    </row>
    <row r="216" spans="1:9" s="55" customFormat="1" ht="11.25" customHeight="1">
      <c r="A216" s="62" t="s">
        <v>272</v>
      </c>
      <c r="B216" s="63">
        <v>75871.999999999985</v>
      </c>
      <c r="C216" s="63">
        <v>58557.148369999995</v>
      </c>
      <c r="D216" s="63">
        <v>6471.6888099999996</v>
      </c>
      <c r="E216" s="64">
        <f t="shared" si="83"/>
        <v>65028.837179999995</v>
      </c>
      <c r="F216" s="64">
        <f t="shared" si="84"/>
        <v>10843.16281999999</v>
      </c>
      <c r="G216" s="64">
        <f t="shared" si="85"/>
        <v>17314.85162999999</v>
      </c>
      <c r="H216" s="65">
        <f t="shared" si="82"/>
        <v>85.708610791859982</v>
      </c>
      <c r="I216" s="66"/>
    </row>
    <row r="217" spans="1:9" s="55" customFormat="1" ht="11.25" customHeight="1">
      <c r="A217" s="62" t="s">
        <v>273</v>
      </c>
      <c r="B217" s="63">
        <v>92381</v>
      </c>
      <c r="C217" s="63">
        <v>75965.386939999997</v>
      </c>
      <c r="D217" s="63">
        <v>869.57540000000006</v>
      </c>
      <c r="E217" s="64">
        <f t="shared" si="83"/>
        <v>76834.962339999998</v>
      </c>
      <c r="F217" s="64">
        <f t="shared" si="84"/>
        <v>15546.037660000002</v>
      </c>
      <c r="G217" s="64">
        <f t="shared" si="85"/>
        <v>16415.613060000003</v>
      </c>
      <c r="H217" s="65">
        <f t="shared" si="82"/>
        <v>83.171823578441447</v>
      </c>
      <c r="I217" s="66"/>
    </row>
    <row r="218" spans="1:9" s="55" customFormat="1" ht="11.25" customHeight="1">
      <c r="A218" s="62" t="s">
        <v>274</v>
      </c>
      <c r="B218" s="63">
        <v>49204.897000000004</v>
      </c>
      <c r="C218" s="63">
        <v>43898.310640000003</v>
      </c>
      <c r="D218" s="63">
        <v>1905.55502</v>
      </c>
      <c r="E218" s="64">
        <f t="shared" si="83"/>
        <v>45803.865660000003</v>
      </c>
      <c r="F218" s="64">
        <f t="shared" si="84"/>
        <v>3401.0313400000014</v>
      </c>
      <c r="G218" s="64">
        <f t="shared" si="85"/>
        <v>5306.5863600000012</v>
      </c>
      <c r="H218" s="65">
        <f t="shared" si="82"/>
        <v>93.08802264132369</v>
      </c>
      <c r="I218" s="66"/>
    </row>
    <row r="219" spans="1:9" s="55" customFormat="1" ht="11.25" customHeight="1">
      <c r="A219" s="62" t="s">
        <v>275</v>
      </c>
      <c r="B219" s="63">
        <v>135369.18299999996</v>
      </c>
      <c r="C219" s="63">
        <v>83763.298319999987</v>
      </c>
      <c r="D219" s="63">
        <v>2065.3359700000001</v>
      </c>
      <c r="E219" s="64">
        <f t="shared" si="83"/>
        <v>85828.634289999987</v>
      </c>
      <c r="F219" s="64">
        <f t="shared" si="84"/>
        <v>49540.548709999974</v>
      </c>
      <c r="G219" s="64">
        <f t="shared" si="85"/>
        <v>51605.884679999974</v>
      </c>
      <c r="H219" s="65">
        <f t="shared" si="82"/>
        <v>63.403377628422277</v>
      </c>
      <c r="I219" s="66"/>
    </row>
    <row r="220" spans="1:9" s="55" customFormat="1" ht="11.25" customHeight="1">
      <c r="A220" s="62" t="s">
        <v>276</v>
      </c>
      <c r="B220" s="70">
        <f t="shared" ref="B220:G220" si="86">SUM(B221:B224)</f>
        <v>1520564.19</v>
      </c>
      <c r="C220" s="70">
        <f t="shared" si="86"/>
        <v>831455.77565999993</v>
      </c>
      <c r="D220" s="70">
        <f t="shared" si="86"/>
        <v>41197.454990000006</v>
      </c>
      <c r="E220" s="70">
        <f t="shared" si="86"/>
        <v>872653.23065000004</v>
      </c>
      <c r="F220" s="70">
        <f t="shared" si="86"/>
        <v>647910.95935000014</v>
      </c>
      <c r="G220" s="70">
        <f t="shared" si="86"/>
        <v>689108.41434000013</v>
      </c>
      <c r="H220" s="59">
        <f t="shared" si="82"/>
        <v>57.390094833812974</v>
      </c>
      <c r="I220" s="60"/>
    </row>
    <row r="221" spans="1:9" s="55" customFormat="1" ht="11.25" customHeight="1">
      <c r="A221" s="62" t="s">
        <v>277</v>
      </c>
      <c r="B221" s="63">
        <v>790686.67600000009</v>
      </c>
      <c r="C221" s="63">
        <v>360682.38244999998</v>
      </c>
      <c r="D221" s="63">
        <v>35029.042710000002</v>
      </c>
      <c r="E221" s="64">
        <f t="shared" ref="E221:E241" si="87">SUM(C221:D221)</f>
        <v>395711.42515999998</v>
      </c>
      <c r="F221" s="64">
        <f t="shared" ref="F221:F241" si="88">B221-E221</f>
        <v>394975.25084000011</v>
      </c>
      <c r="G221" s="64">
        <f t="shared" ref="G221:G241" si="89">B221-C221</f>
        <v>430004.29355000012</v>
      </c>
      <c r="H221" s="65">
        <f t="shared" si="82"/>
        <v>50.046552847186199</v>
      </c>
      <c r="I221" s="66"/>
    </row>
    <row r="222" spans="1:9" s="55" customFormat="1" ht="11.25" customHeight="1">
      <c r="A222" s="62" t="s">
        <v>278</v>
      </c>
      <c r="B222" s="63">
        <v>539516.9</v>
      </c>
      <c r="C222" s="63">
        <v>322461.77600000007</v>
      </c>
      <c r="D222" s="63">
        <v>2162.9963900000002</v>
      </c>
      <c r="E222" s="64">
        <f t="shared" si="87"/>
        <v>324624.77239000006</v>
      </c>
      <c r="F222" s="64">
        <f t="shared" si="88"/>
        <v>214892.12760999997</v>
      </c>
      <c r="G222" s="64">
        <f t="shared" si="89"/>
        <v>217055.12399999995</v>
      </c>
      <c r="H222" s="65">
        <f t="shared" si="82"/>
        <v>60.169528033320184</v>
      </c>
      <c r="I222" s="66"/>
    </row>
    <row r="223" spans="1:9" s="55" customFormat="1" ht="11.25" customHeight="1">
      <c r="A223" s="62" t="s">
        <v>279</v>
      </c>
      <c r="B223" s="63">
        <v>95441.055000000022</v>
      </c>
      <c r="C223" s="63">
        <v>89455.808090000006</v>
      </c>
      <c r="D223" s="63">
        <v>2152.6197200000001</v>
      </c>
      <c r="E223" s="64">
        <f t="shared" si="87"/>
        <v>91608.427810000008</v>
      </c>
      <c r="F223" s="64">
        <f t="shared" si="88"/>
        <v>3832.6271900000138</v>
      </c>
      <c r="G223" s="64">
        <f t="shared" si="89"/>
        <v>5985.2469100000162</v>
      </c>
      <c r="H223" s="65">
        <f t="shared" si="82"/>
        <v>95.98429922007881</v>
      </c>
      <c r="I223" s="66"/>
    </row>
    <row r="224" spans="1:9" s="55" customFormat="1" ht="11.25" customHeight="1">
      <c r="A224" s="62" t="s">
        <v>280</v>
      </c>
      <c r="B224" s="63">
        <v>94919.559000000008</v>
      </c>
      <c r="C224" s="63">
        <v>58855.809119999998</v>
      </c>
      <c r="D224" s="63">
        <v>1852.7961699999998</v>
      </c>
      <c r="E224" s="64">
        <f t="shared" si="87"/>
        <v>60708.60529</v>
      </c>
      <c r="F224" s="64">
        <f t="shared" si="88"/>
        <v>34210.953710000009</v>
      </c>
      <c r="G224" s="64">
        <f t="shared" si="89"/>
        <v>36063.74988000001</v>
      </c>
      <c r="H224" s="65">
        <f t="shared" si="82"/>
        <v>63.957951269031909</v>
      </c>
      <c r="I224" s="66"/>
    </row>
    <row r="225" spans="1:9" s="55" customFormat="1" ht="11.25" customHeight="1">
      <c r="A225" s="62" t="s">
        <v>281</v>
      </c>
      <c r="B225" s="63">
        <v>756491.42799999996</v>
      </c>
      <c r="C225" s="63">
        <v>476318.61973000003</v>
      </c>
      <c r="D225" s="63">
        <v>21855.26297</v>
      </c>
      <c r="E225" s="64">
        <f t="shared" si="87"/>
        <v>498173.88270000002</v>
      </c>
      <c r="F225" s="64">
        <f t="shared" si="88"/>
        <v>258317.54529999994</v>
      </c>
      <c r="G225" s="64">
        <f t="shared" si="89"/>
        <v>280172.80826999992</v>
      </c>
      <c r="H225" s="65">
        <f t="shared" si="82"/>
        <v>65.85320920516763</v>
      </c>
      <c r="I225" s="66"/>
    </row>
    <row r="226" spans="1:9" s="55" customFormat="1" ht="11.25" customHeight="1">
      <c r="A226" s="62" t="s">
        <v>282</v>
      </c>
      <c r="B226" s="63">
        <v>360880.52500000002</v>
      </c>
      <c r="C226" s="63">
        <v>319242.96984999999</v>
      </c>
      <c r="D226" s="63">
        <v>4233.07503</v>
      </c>
      <c r="E226" s="64">
        <f t="shared" si="87"/>
        <v>323476.04488</v>
      </c>
      <c r="F226" s="64">
        <f t="shared" si="88"/>
        <v>37404.480120000022</v>
      </c>
      <c r="G226" s="64">
        <f t="shared" si="89"/>
        <v>41637.555150000029</v>
      </c>
      <c r="H226" s="65">
        <f t="shared" si="82"/>
        <v>89.635217882705078</v>
      </c>
      <c r="I226" s="66"/>
    </row>
    <row r="227" spans="1:9" s="55" customFormat="1" ht="11.25" customHeight="1">
      <c r="A227" s="62" t="s">
        <v>283</v>
      </c>
      <c r="B227" s="63">
        <v>439218.36299999995</v>
      </c>
      <c r="C227" s="63">
        <v>383241.94485000003</v>
      </c>
      <c r="D227" s="63">
        <v>35856.497519999997</v>
      </c>
      <c r="E227" s="64">
        <f t="shared" si="87"/>
        <v>419098.44237</v>
      </c>
      <c r="F227" s="64">
        <f t="shared" si="88"/>
        <v>20119.92062999995</v>
      </c>
      <c r="G227" s="64">
        <f t="shared" si="89"/>
        <v>55976.418149999925</v>
      </c>
      <c r="H227" s="65">
        <f t="shared" si="82"/>
        <v>95.419153130899502</v>
      </c>
      <c r="I227" s="66"/>
    </row>
    <row r="228" spans="1:9" s="55" customFormat="1" ht="11.25" customHeight="1">
      <c r="A228" s="62" t="s">
        <v>284</v>
      </c>
      <c r="B228" s="63">
        <v>87253</v>
      </c>
      <c r="C228" s="63">
        <v>84531.919609999997</v>
      </c>
      <c r="D228" s="63">
        <v>1527.9356399999999</v>
      </c>
      <c r="E228" s="64">
        <f t="shared" si="87"/>
        <v>86059.855249999993</v>
      </c>
      <c r="F228" s="64">
        <f t="shared" si="88"/>
        <v>1193.1447500000068</v>
      </c>
      <c r="G228" s="64">
        <f t="shared" si="89"/>
        <v>2721.0803900000028</v>
      </c>
      <c r="H228" s="65">
        <f t="shared" si="82"/>
        <v>98.632545872348217</v>
      </c>
      <c r="I228" s="66"/>
    </row>
    <row r="229" spans="1:9" s="55" customFormat="1" ht="11.25" customHeight="1">
      <c r="A229" s="62" t="s">
        <v>285</v>
      </c>
      <c r="B229" s="63">
        <v>71964.032999999996</v>
      </c>
      <c r="C229" s="63">
        <v>47022.645219999999</v>
      </c>
      <c r="D229" s="63">
        <v>1165.2078300000001</v>
      </c>
      <c r="E229" s="64">
        <f t="shared" si="87"/>
        <v>48187.853049999998</v>
      </c>
      <c r="F229" s="64">
        <f t="shared" si="88"/>
        <v>23776.179949999998</v>
      </c>
      <c r="G229" s="64">
        <f t="shared" si="89"/>
        <v>24941.387779999997</v>
      </c>
      <c r="H229" s="65">
        <f t="shared" si="82"/>
        <v>66.961023501837374</v>
      </c>
      <c r="I229" s="66"/>
    </row>
    <row r="230" spans="1:9" s="55" customFormat="1" ht="11.25" customHeight="1">
      <c r="A230" s="62" t="s">
        <v>286</v>
      </c>
      <c r="B230" s="63">
        <v>6017339.8160000015</v>
      </c>
      <c r="C230" s="63">
        <v>3995435.9766599997</v>
      </c>
      <c r="D230" s="63">
        <v>678780.45645000006</v>
      </c>
      <c r="E230" s="64">
        <f t="shared" si="87"/>
        <v>4674216.4331099996</v>
      </c>
      <c r="F230" s="64">
        <f t="shared" si="88"/>
        <v>1343123.3828900019</v>
      </c>
      <c r="G230" s="64">
        <f t="shared" si="89"/>
        <v>2021903.8393400018</v>
      </c>
      <c r="H230" s="65">
        <f t="shared" si="82"/>
        <v>77.679116952666362</v>
      </c>
      <c r="I230" s="66"/>
    </row>
    <row r="231" spans="1:9" s="55" customFormat="1" ht="11.25" customHeight="1">
      <c r="A231" s="62" t="s">
        <v>287</v>
      </c>
      <c r="B231" s="63">
        <v>31263.157999999999</v>
      </c>
      <c r="C231" s="63">
        <v>28041.910780000002</v>
      </c>
      <c r="D231" s="63">
        <v>1555.3575499999999</v>
      </c>
      <c r="E231" s="64">
        <f t="shared" si="87"/>
        <v>29597.268330000003</v>
      </c>
      <c r="F231" s="64">
        <f t="shared" si="88"/>
        <v>1665.8896699999968</v>
      </c>
      <c r="G231" s="64">
        <f t="shared" si="89"/>
        <v>3221.2472199999975</v>
      </c>
      <c r="H231" s="65">
        <f t="shared" si="82"/>
        <v>94.67139669639262</v>
      </c>
      <c r="I231" s="66"/>
    </row>
    <row r="232" spans="1:9" s="55" customFormat="1" ht="11.25" customHeight="1">
      <c r="A232" s="62" t="s">
        <v>288</v>
      </c>
      <c r="B232" s="63">
        <v>148106.64600000001</v>
      </c>
      <c r="C232" s="63">
        <v>89227.394440000004</v>
      </c>
      <c r="D232" s="63">
        <v>14.26824</v>
      </c>
      <c r="E232" s="64">
        <f>SUM(C232:D232)</f>
        <v>89241.662680000009</v>
      </c>
      <c r="F232" s="64">
        <f>B232-E232</f>
        <v>58864.983319999999</v>
      </c>
      <c r="G232" s="64">
        <f>B232-C232</f>
        <v>58879.251560000004</v>
      </c>
      <c r="H232" s="65">
        <f>E232/B232*100</f>
        <v>60.255002115165048</v>
      </c>
      <c r="I232" s="66"/>
    </row>
    <row r="233" spans="1:9" s="55" customFormat="1" ht="11.25" customHeight="1">
      <c r="A233" s="62" t="s">
        <v>289</v>
      </c>
      <c r="B233" s="63">
        <v>43610</v>
      </c>
      <c r="C233" s="63">
        <v>31772.393499999998</v>
      </c>
      <c r="D233" s="63">
        <v>235.79216</v>
      </c>
      <c r="E233" s="64">
        <f>SUM(C233:D233)</f>
        <v>32008.185659999999</v>
      </c>
      <c r="F233" s="64">
        <f>B233-E233</f>
        <v>11601.814340000001</v>
      </c>
      <c r="G233" s="64">
        <f>B233-C233</f>
        <v>11837.606500000002</v>
      </c>
      <c r="H233" s="65">
        <f>E233/B233*100</f>
        <v>73.396435817473062</v>
      </c>
      <c r="I233" s="66"/>
    </row>
    <row r="234" spans="1:9" s="55" customFormat="1" ht="11.25" customHeight="1">
      <c r="A234" s="62" t="s">
        <v>116</v>
      </c>
      <c r="B234" s="63">
        <v>231256.62599999999</v>
      </c>
      <c r="C234" s="63">
        <v>109400.42521</v>
      </c>
      <c r="D234" s="63">
        <v>736.63381000000004</v>
      </c>
      <c r="E234" s="64">
        <f t="shared" ref="E234" si="90">SUM(C234:D234)</f>
        <v>110137.05902</v>
      </c>
      <c r="F234" s="64">
        <f t="shared" ref="F234" si="91">B234-E234</f>
        <v>121119.56697999999</v>
      </c>
      <c r="G234" s="64">
        <f t="shared" ref="G234" si="92">B234-C234</f>
        <v>121856.20078999999</v>
      </c>
      <c r="H234" s="65">
        <f t="shared" ref="H234" si="93">E234/B234*100</f>
        <v>47.625471721618915</v>
      </c>
      <c r="I234" s="66"/>
    </row>
    <row r="235" spans="1:9" s="55" customFormat="1" ht="11.25" customHeight="1">
      <c r="A235" s="62" t="s">
        <v>290</v>
      </c>
      <c r="B235" s="63">
        <v>750823.723</v>
      </c>
      <c r="C235" s="63">
        <v>711881.65037000005</v>
      </c>
      <c r="D235" s="63">
        <v>18368.28456</v>
      </c>
      <c r="E235" s="64">
        <f t="shared" si="87"/>
        <v>730249.93492999999</v>
      </c>
      <c r="F235" s="64">
        <f t="shared" si="88"/>
        <v>20573.78807000001</v>
      </c>
      <c r="G235" s="64">
        <f t="shared" si="89"/>
        <v>38942.072629999951</v>
      </c>
      <c r="H235" s="65">
        <f t="shared" si="82"/>
        <v>97.25983777020322</v>
      </c>
      <c r="I235" s="66"/>
    </row>
    <row r="236" spans="1:9" s="55" customFormat="1" ht="11.25" customHeight="1">
      <c r="A236" s="62" t="s">
        <v>291</v>
      </c>
      <c r="B236" s="63">
        <v>84715.570999999996</v>
      </c>
      <c r="C236" s="63">
        <v>52983.544569999998</v>
      </c>
      <c r="D236" s="63">
        <v>5400.0757999999996</v>
      </c>
      <c r="E236" s="64">
        <f t="shared" si="87"/>
        <v>58383.620369999997</v>
      </c>
      <c r="F236" s="64">
        <f t="shared" si="88"/>
        <v>26331.950629999999</v>
      </c>
      <c r="G236" s="64">
        <f t="shared" si="89"/>
        <v>31732.026429999998</v>
      </c>
      <c r="H236" s="65">
        <f t="shared" si="82"/>
        <v>68.917224638667662</v>
      </c>
      <c r="I236" s="66"/>
    </row>
    <row r="237" spans="1:9" s="55" customFormat="1" ht="11.25" customHeight="1">
      <c r="A237" s="62" t="s">
        <v>292</v>
      </c>
      <c r="B237" s="63">
        <v>124231.41599999998</v>
      </c>
      <c r="C237" s="63">
        <v>101375.23023999999</v>
      </c>
      <c r="D237" s="63">
        <v>3896.2427699999998</v>
      </c>
      <c r="E237" s="64">
        <f t="shared" si="87"/>
        <v>105271.47300999999</v>
      </c>
      <c r="F237" s="64">
        <f t="shared" si="88"/>
        <v>18959.942989999996</v>
      </c>
      <c r="G237" s="64">
        <f t="shared" si="89"/>
        <v>22856.185759999993</v>
      </c>
      <c r="H237" s="65">
        <f t="shared" si="82"/>
        <v>84.73820584158841</v>
      </c>
      <c r="I237" s="66"/>
    </row>
    <row r="238" spans="1:9" s="55" customFormat="1" ht="11.25" customHeight="1">
      <c r="A238" s="62" t="s">
        <v>293</v>
      </c>
      <c r="B238" s="63">
        <v>93874.106999999989</v>
      </c>
      <c r="C238" s="63">
        <v>86222.956980000003</v>
      </c>
      <c r="D238" s="63">
        <v>297.65530999999999</v>
      </c>
      <c r="E238" s="64">
        <f t="shared" si="87"/>
        <v>86520.612290000005</v>
      </c>
      <c r="F238" s="64">
        <f t="shared" si="88"/>
        <v>7353.4947099999845</v>
      </c>
      <c r="G238" s="64">
        <f t="shared" si="89"/>
        <v>7651.1500199999864</v>
      </c>
      <c r="H238" s="65">
        <f t="shared" si="82"/>
        <v>92.166642171094111</v>
      </c>
      <c r="I238" s="66"/>
    </row>
    <row r="239" spans="1:9" s="55" customFormat="1" ht="11.25" customHeight="1">
      <c r="A239" s="62" t="s">
        <v>294</v>
      </c>
      <c r="B239" s="63">
        <v>40185.832000000002</v>
      </c>
      <c r="C239" s="63">
        <v>33520.246070000001</v>
      </c>
      <c r="D239" s="63">
        <v>145.26157999999998</v>
      </c>
      <c r="E239" s="64">
        <f t="shared" si="87"/>
        <v>33665.50765</v>
      </c>
      <c r="F239" s="64">
        <f t="shared" si="88"/>
        <v>6520.3243500000026</v>
      </c>
      <c r="G239" s="64">
        <f t="shared" si="89"/>
        <v>6665.5859300000011</v>
      </c>
      <c r="H239" s="65">
        <f t="shared" si="82"/>
        <v>83.774569231265389</v>
      </c>
      <c r="I239" s="66"/>
    </row>
    <row r="240" spans="1:9" s="55" customFormat="1" ht="11.25" customHeight="1">
      <c r="A240" s="62" t="s">
        <v>295</v>
      </c>
      <c r="B240" s="63">
        <v>192575.891</v>
      </c>
      <c r="C240" s="63">
        <v>189046.23678000001</v>
      </c>
      <c r="D240" s="63">
        <v>1063.4981499999999</v>
      </c>
      <c r="E240" s="64">
        <f t="shared" si="87"/>
        <v>190109.73493000001</v>
      </c>
      <c r="F240" s="64">
        <f t="shared" si="88"/>
        <v>2466.1560699999973</v>
      </c>
      <c r="G240" s="64">
        <f t="shared" si="89"/>
        <v>3529.6542199999967</v>
      </c>
      <c r="H240" s="65">
        <f t="shared" si="82"/>
        <v>98.719384832029675</v>
      </c>
      <c r="I240" s="66"/>
    </row>
    <row r="241" spans="1:9" s="55" customFormat="1" ht="11.25" customHeight="1">
      <c r="A241" s="62" t="s">
        <v>296</v>
      </c>
      <c r="B241" s="63">
        <v>3498787.3587099998</v>
      </c>
      <c r="C241" s="63">
        <v>3083259.1807599999</v>
      </c>
      <c r="D241" s="63">
        <v>105900.93737000001</v>
      </c>
      <c r="E241" s="64">
        <f t="shared" si="87"/>
        <v>3189160.1181299998</v>
      </c>
      <c r="F241" s="64">
        <f t="shared" si="88"/>
        <v>309627.24057999998</v>
      </c>
      <c r="G241" s="64">
        <f t="shared" si="89"/>
        <v>415528.17794999992</v>
      </c>
      <c r="H241" s="65">
        <f t="shared" si="82"/>
        <v>91.150441314782853</v>
      </c>
      <c r="I241" s="66"/>
    </row>
    <row r="242" spans="1:9" s="55" customFormat="1" ht="11.25" customHeight="1">
      <c r="A242" s="62"/>
      <c r="B242" s="68"/>
      <c r="C242" s="68"/>
      <c r="D242" s="68"/>
      <c r="E242" s="68"/>
      <c r="F242" s="68"/>
      <c r="G242" s="68"/>
      <c r="H242" s="59"/>
      <c r="I242" s="60"/>
    </row>
    <row r="243" spans="1:9" s="55" customFormat="1" ht="11.25" customHeight="1">
      <c r="A243" s="57" t="s">
        <v>297</v>
      </c>
      <c r="B243" s="63">
        <v>18594526.419970002</v>
      </c>
      <c r="C243" s="63">
        <v>12363404.649599999</v>
      </c>
      <c r="D243" s="63">
        <v>450473.00883000001</v>
      </c>
      <c r="E243" s="64">
        <f>SUM(C243:D243)</f>
        <v>12813877.658429999</v>
      </c>
      <c r="F243" s="64">
        <f>B243-E243</f>
        <v>5780648.7615400031</v>
      </c>
      <c r="G243" s="64">
        <f>B243-C243</f>
        <v>6231121.7703700028</v>
      </c>
      <c r="H243" s="59">
        <f>E243/B243*100</f>
        <v>68.912094715508601</v>
      </c>
      <c r="I243" s="60"/>
    </row>
    <row r="244" spans="1:9" s="55" customFormat="1" ht="11.25" customHeight="1">
      <c r="A244" s="62"/>
      <c r="B244" s="68"/>
      <c r="C244" s="68"/>
      <c r="D244" s="68"/>
      <c r="E244" s="68"/>
      <c r="F244" s="68"/>
      <c r="G244" s="68"/>
      <c r="H244" s="59"/>
      <c r="I244" s="60"/>
    </row>
    <row r="245" spans="1:9" s="55" customFormat="1" ht="11.25" customHeight="1">
      <c r="A245" s="57" t="s">
        <v>298</v>
      </c>
      <c r="B245" s="63">
        <v>1784.0000000000002</v>
      </c>
      <c r="C245" s="63">
        <v>1661.0027299999999</v>
      </c>
      <c r="D245" s="63">
        <v>12.62607</v>
      </c>
      <c r="E245" s="64">
        <f>SUM(C245:D245)</f>
        <v>1673.6288</v>
      </c>
      <c r="F245" s="64">
        <f>B245-E245</f>
        <v>110.37120000000027</v>
      </c>
      <c r="G245" s="64">
        <f>B245-C245</f>
        <v>122.9972700000003</v>
      </c>
      <c r="H245" s="65">
        <f>E245/B245*100</f>
        <v>93.813273542600882</v>
      </c>
      <c r="I245" s="66"/>
    </row>
    <row r="246" spans="1:9" s="55" customFormat="1" ht="11.25" customHeight="1">
      <c r="A246" s="62"/>
      <c r="B246" s="68"/>
      <c r="C246" s="68"/>
      <c r="D246" s="68"/>
      <c r="E246" s="68"/>
      <c r="F246" s="68"/>
      <c r="G246" s="68"/>
      <c r="H246" s="59"/>
      <c r="I246" s="60"/>
    </row>
    <row r="247" spans="1:9" s="55" customFormat="1" ht="11.25" customHeight="1">
      <c r="A247" s="57" t="s">
        <v>299</v>
      </c>
      <c r="B247" s="70">
        <f t="shared" ref="B247:G247" si="94">SUM(B248:B252)</f>
        <v>16105997.088000001</v>
      </c>
      <c r="C247" s="70">
        <f t="shared" si="94"/>
        <v>14425147.178380003</v>
      </c>
      <c r="D247" s="70">
        <f t="shared" si="94"/>
        <v>270291.17279000004</v>
      </c>
      <c r="E247" s="70">
        <f t="shared" si="94"/>
        <v>14695438.351170002</v>
      </c>
      <c r="F247" s="70">
        <f t="shared" si="94"/>
        <v>1410558.7368299984</v>
      </c>
      <c r="G247" s="70">
        <f t="shared" si="94"/>
        <v>1680849.9096199977</v>
      </c>
      <c r="H247" s="59">
        <f t="shared" ref="H247:H252" si="95">E247/B247*100</f>
        <v>91.242027866247682</v>
      </c>
      <c r="I247" s="60"/>
    </row>
    <row r="248" spans="1:9" s="55" customFormat="1" ht="11.25" customHeight="1">
      <c r="A248" s="62" t="s">
        <v>300</v>
      </c>
      <c r="B248" s="63">
        <v>14446908.443</v>
      </c>
      <c r="C248" s="63">
        <v>12925824.890820002</v>
      </c>
      <c r="D248" s="63">
        <v>260724.70169000002</v>
      </c>
      <c r="E248" s="64">
        <f>SUM(C248:D248)</f>
        <v>13186549.592510002</v>
      </c>
      <c r="F248" s="64">
        <f>B248-E248</f>
        <v>1260358.8504899982</v>
      </c>
      <c r="G248" s="64">
        <f>B248-C248</f>
        <v>1521083.5521799978</v>
      </c>
      <c r="H248" s="65">
        <f t="shared" si="95"/>
        <v>91.275926919155609</v>
      </c>
      <c r="I248" s="66"/>
    </row>
    <row r="249" spans="1:9" s="55" customFormat="1" ht="11.25" customHeight="1">
      <c r="A249" s="62" t="s">
        <v>301</v>
      </c>
      <c r="B249" s="63">
        <v>62422.129000000001</v>
      </c>
      <c r="C249" s="63">
        <v>57590.072890000003</v>
      </c>
      <c r="D249" s="63">
        <v>546.69826</v>
      </c>
      <c r="E249" s="64">
        <f>SUM(C249:D249)</f>
        <v>58136.77115</v>
      </c>
      <c r="F249" s="64">
        <f>B249-E249</f>
        <v>4285.3578500000003</v>
      </c>
      <c r="G249" s="64">
        <f>B249-C249</f>
        <v>4832.0561099999977</v>
      </c>
      <c r="H249" s="65">
        <f t="shared" si="95"/>
        <v>93.134873932287704</v>
      </c>
      <c r="I249" s="66"/>
    </row>
    <row r="250" spans="1:9" s="55" customFormat="1" ht="11.25" customHeight="1">
      <c r="A250" s="62" t="s">
        <v>302</v>
      </c>
      <c r="B250" s="63">
        <v>385672.97899999999</v>
      </c>
      <c r="C250" s="63">
        <v>291481.13402999996</v>
      </c>
      <c r="D250" s="63">
        <v>2240.8759</v>
      </c>
      <c r="E250" s="64">
        <f>SUM(C250:D250)</f>
        <v>293722.00992999994</v>
      </c>
      <c r="F250" s="64">
        <f>B250-E250</f>
        <v>91950.96907000005</v>
      </c>
      <c r="G250" s="64">
        <f>B250-C250</f>
        <v>94191.844970000035</v>
      </c>
      <c r="H250" s="65">
        <f t="shared" si="95"/>
        <v>76.158306628476552</v>
      </c>
      <c r="I250" s="66"/>
    </row>
    <row r="251" spans="1:9" s="55" customFormat="1" ht="11.25" customHeight="1">
      <c r="A251" s="62" t="s">
        <v>303</v>
      </c>
      <c r="B251" s="63">
        <v>1034872.5369999999</v>
      </c>
      <c r="C251" s="63">
        <v>980073.35499999986</v>
      </c>
      <c r="D251" s="63">
        <v>6285.9679599999999</v>
      </c>
      <c r="E251" s="64">
        <f>SUM(C251:D251)</f>
        <v>986359.3229599999</v>
      </c>
      <c r="F251" s="64">
        <f>B251-E251</f>
        <v>48513.214039999992</v>
      </c>
      <c r="G251" s="64">
        <f>B251-C251</f>
        <v>54799.18200000003</v>
      </c>
      <c r="H251" s="65">
        <f t="shared" si="95"/>
        <v>95.312155622504463</v>
      </c>
      <c r="I251" s="66"/>
    </row>
    <row r="252" spans="1:9" s="55" customFormat="1" ht="11.25" customHeight="1">
      <c r="A252" s="62" t="s">
        <v>304</v>
      </c>
      <c r="B252" s="63">
        <v>176121</v>
      </c>
      <c r="C252" s="63">
        <v>170177.72563999999</v>
      </c>
      <c r="D252" s="63">
        <v>492.92897999999997</v>
      </c>
      <c r="E252" s="64">
        <f>SUM(C252:D252)</f>
        <v>170670.65461999999</v>
      </c>
      <c r="F252" s="64">
        <f>B252-E252</f>
        <v>5450.3453800000134</v>
      </c>
      <c r="G252" s="64">
        <f>B252-C252</f>
        <v>5943.2743600000103</v>
      </c>
      <c r="H252" s="65">
        <f t="shared" si="95"/>
        <v>96.905340430726596</v>
      </c>
      <c r="I252" s="66"/>
    </row>
    <row r="253" spans="1:9" s="55" customFormat="1" ht="11.25" customHeight="1">
      <c r="A253" s="62"/>
      <c r="B253" s="68"/>
      <c r="C253" s="68"/>
      <c r="D253" s="68"/>
      <c r="E253" s="68"/>
      <c r="F253" s="68"/>
      <c r="G253" s="68"/>
      <c r="H253" s="59"/>
      <c r="I253" s="60"/>
    </row>
    <row r="254" spans="1:9" s="55" customFormat="1" ht="11.25" customHeight="1">
      <c r="A254" s="57" t="s">
        <v>305</v>
      </c>
      <c r="B254" s="70">
        <f t="shared" ref="B254:G254" si="96">+B255+B256</f>
        <v>780308.37999999989</v>
      </c>
      <c r="C254" s="70">
        <f t="shared" si="96"/>
        <v>744500.14210000006</v>
      </c>
      <c r="D254" s="70">
        <f t="shared" si="96"/>
        <v>10875.2855</v>
      </c>
      <c r="E254" s="70">
        <f t="shared" si="96"/>
        <v>755375.42760000005</v>
      </c>
      <c r="F254" s="70">
        <f t="shared" si="96"/>
        <v>24932.952399999842</v>
      </c>
      <c r="G254" s="70">
        <f t="shared" si="96"/>
        <v>35808.237899999891</v>
      </c>
      <c r="H254" s="59">
        <f>E254/B254*100</f>
        <v>96.804730919332201</v>
      </c>
      <c r="I254" s="60"/>
    </row>
    <row r="255" spans="1:9" s="55" customFormat="1" ht="11.25" customHeight="1">
      <c r="A255" s="62" t="s">
        <v>306</v>
      </c>
      <c r="B255" s="63">
        <v>740235.37999999989</v>
      </c>
      <c r="C255" s="63">
        <v>706379.26963</v>
      </c>
      <c r="D255" s="63">
        <v>8992.5253400000001</v>
      </c>
      <c r="E255" s="64">
        <f>SUM(C255:D255)</f>
        <v>715371.79497000005</v>
      </c>
      <c r="F255" s="64">
        <f>B255-E255</f>
        <v>24863.585029999842</v>
      </c>
      <c r="G255" s="64">
        <f>B255-C255</f>
        <v>33856.110369999893</v>
      </c>
      <c r="H255" s="65">
        <f>E255/B255*100</f>
        <v>96.64112447178627</v>
      </c>
      <c r="I255" s="66"/>
    </row>
    <row r="256" spans="1:9" s="55" customFormat="1" ht="11.25" customHeight="1">
      <c r="A256" s="62" t="s">
        <v>307</v>
      </c>
      <c r="B256" s="63">
        <v>40073</v>
      </c>
      <c r="C256" s="63">
        <v>38120.872470000002</v>
      </c>
      <c r="D256" s="63">
        <v>1882.7601599999998</v>
      </c>
      <c r="E256" s="64">
        <f>SUM(C256:D256)</f>
        <v>40003.63263</v>
      </c>
      <c r="F256" s="64">
        <f>B256-E256</f>
        <v>69.367369999999937</v>
      </c>
      <c r="G256" s="64">
        <f>B256-C256</f>
        <v>1952.1275299999979</v>
      </c>
      <c r="H256" s="65">
        <f>E256/B256*100</f>
        <v>99.826897487086057</v>
      </c>
      <c r="I256" s="66"/>
    </row>
    <row r="257" spans="1:9" s="55" customFormat="1" ht="11.25" customHeight="1">
      <c r="A257" s="62"/>
      <c r="B257" s="68"/>
      <c r="C257" s="68"/>
      <c r="D257" s="68"/>
      <c r="E257" s="68"/>
      <c r="F257" s="68"/>
      <c r="G257" s="68"/>
      <c r="H257" s="59"/>
      <c r="I257" s="60"/>
    </row>
    <row r="258" spans="1:9" s="55" customFormat="1" ht="11.25" customHeight="1">
      <c r="A258" s="57" t="s">
        <v>308</v>
      </c>
      <c r="B258" s="63">
        <v>5785063.967000002</v>
      </c>
      <c r="C258" s="63">
        <v>5703020.6571399989</v>
      </c>
      <c r="D258" s="63">
        <v>24014.9611</v>
      </c>
      <c r="E258" s="64">
        <f>SUM(C258:D258)</f>
        <v>5727035.6182399988</v>
      </c>
      <c r="F258" s="64">
        <f>B258-E258</f>
        <v>58028.348760003224</v>
      </c>
      <c r="G258" s="64">
        <f>B258-C258</f>
        <v>82043.309860003181</v>
      </c>
      <c r="H258" s="65">
        <f>E258/B258*100</f>
        <v>98.996928139584682</v>
      </c>
      <c r="I258" s="66"/>
    </row>
    <row r="259" spans="1:9" s="55" customFormat="1" ht="11.25" customHeight="1">
      <c r="A259" s="62"/>
      <c r="B259" s="68"/>
      <c r="C259" s="68"/>
      <c r="D259" s="68"/>
      <c r="E259" s="68"/>
      <c r="F259" s="68"/>
      <c r="G259" s="68"/>
      <c r="H259" s="59"/>
      <c r="I259" s="60"/>
    </row>
    <row r="260" spans="1:9" s="55" customFormat="1" ht="11.25" customHeight="1">
      <c r="A260" s="57" t="s">
        <v>309</v>
      </c>
      <c r="B260" s="63">
        <v>2542921.5579999997</v>
      </c>
      <c r="C260" s="63">
        <v>2433434.2683299999</v>
      </c>
      <c r="D260" s="63">
        <v>88176.496759999995</v>
      </c>
      <c r="E260" s="64">
        <f>SUM(C260:D260)</f>
        <v>2521610.7650899999</v>
      </c>
      <c r="F260" s="64">
        <f>B260-E260</f>
        <v>21310.792909999844</v>
      </c>
      <c r="G260" s="64">
        <f>B260-C260</f>
        <v>109487.28966999985</v>
      </c>
      <c r="H260" s="59">
        <f>E260/B260*100</f>
        <v>99.161956339433416</v>
      </c>
      <c r="I260" s="60"/>
    </row>
    <row r="261" spans="1:9" s="55" customFormat="1" ht="11.25" customHeight="1">
      <c r="A261" s="62"/>
      <c r="B261" s="68"/>
      <c r="C261" s="68"/>
      <c r="D261" s="68"/>
      <c r="E261" s="68"/>
      <c r="F261" s="68"/>
      <c r="G261" s="68"/>
      <c r="H261" s="59"/>
      <c r="I261" s="60"/>
    </row>
    <row r="262" spans="1:9" s="55" customFormat="1" ht="11.25" customHeight="1">
      <c r="A262" s="57" t="s">
        <v>310</v>
      </c>
      <c r="B262" s="63">
        <v>1265105.2050000001</v>
      </c>
      <c r="C262" s="63">
        <v>1212896.2716599999</v>
      </c>
      <c r="D262" s="63">
        <v>1046.44974</v>
      </c>
      <c r="E262" s="64">
        <f>SUM(C262:D262)</f>
        <v>1213942.7213999999</v>
      </c>
      <c r="F262" s="64">
        <f>B262-E262</f>
        <v>51162.483600000152</v>
      </c>
      <c r="G262" s="64">
        <f>B262-C262</f>
        <v>52208.933340000222</v>
      </c>
      <c r="H262" s="59">
        <f>E262/B262*100</f>
        <v>95.955871227326099</v>
      </c>
      <c r="I262" s="60"/>
    </row>
    <row r="263" spans="1:9" s="55" customFormat="1" ht="11.25" customHeight="1">
      <c r="A263" s="62"/>
      <c r="B263" s="68"/>
      <c r="C263" s="68"/>
      <c r="D263" s="68"/>
      <c r="E263" s="68"/>
      <c r="F263" s="68"/>
      <c r="G263" s="68"/>
      <c r="H263" s="59"/>
      <c r="I263" s="60"/>
    </row>
    <row r="264" spans="1:9" s="55" customFormat="1" ht="11.25" customHeight="1">
      <c r="A264" s="57" t="s">
        <v>311</v>
      </c>
      <c r="B264" s="63">
        <v>370206.15699999995</v>
      </c>
      <c r="C264" s="63">
        <v>333957.21729</v>
      </c>
      <c r="D264" s="63">
        <v>5164.7991100000008</v>
      </c>
      <c r="E264" s="64">
        <f>SUM(C264:D264)</f>
        <v>339122.01640000002</v>
      </c>
      <c r="F264" s="64">
        <f>B264-E264</f>
        <v>31084.140599999926</v>
      </c>
      <c r="G264" s="64">
        <f>B264-C264</f>
        <v>36248.939709999948</v>
      </c>
      <c r="H264" s="59">
        <f>E264/B264*100</f>
        <v>91.603559256849437</v>
      </c>
      <c r="I264" s="60"/>
    </row>
    <row r="265" spans="1:9" s="55" customFormat="1" ht="11.25" customHeight="1">
      <c r="B265" s="68"/>
      <c r="C265" s="68"/>
      <c r="D265" s="68"/>
      <c r="E265" s="68"/>
      <c r="F265" s="68"/>
      <c r="G265" s="68"/>
      <c r="H265" s="59"/>
      <c r="I265" s="60"/>
    </row>
    <row r="266" spans="1:9" s="55" customFormat="1" ht="12">
      <c r="A266" s="85" t="s">
        <v>312</v>
      </c>
      <c r="B266" s="86">
        <f t="shared" ref="B266:G266" si="97">B10+B17+B19+B21+B23+B33+B37+B45+B47+B49+B57+B69+B75+B80+B86+B95+B107+B118+B134+B136+B157+B164+B169+B176+B185+B193+B202+B243+B245+B247+B254+B258+B260+B262+B264</f>
        <v>978820755.04927003</v>
      </c>
      <c r="C266" s="86">
        <f t="shared" si="97"/>
        <v>845694923.17013001</v>
      </c>
      <c r="D266" s="86">
        <f t="shared" si="97"/>
        <v>21128863.13005</v>
      </c>
      <c r="E266" s="86">
        <f t="shared" si="97"/>
        <v>866823786.30018008</v>
      </c>
      <c r="F266" s="86">
        <f t="shared" si="97"/>
        <v>111996968.74908993</v>
      </c>
      <c r="G266" s="86">
        <f t="shared" si="97"/>
        <v>133125831.87913997</v>
      </c>
      <c r="H266" s="87">
        <f>E266/B266*100</f>
        <v>88.557969559661359</v>
      </c>
      <c r="I266" s="60"/>
    </row>
    <row r="267" spans="1:9" s="55" customFormat="1" ht="11.25" customHeight="1">
      <c r="B267" s="68"/>
      <c r="C267" s="68"/>
      <c r="D267" s="68"/>
      <c r="E267" s="68"/>
      <c r="F267" s="68"/>
      <c r="G267" s="68"/>
      <c r="H267" s="59"/>
      <c r="I267" s="60"/>
    </row>
    <row r="268" spans="1:9" s="55" customFormat="1" ht="11.25" customHeight="1">
      <c r="A268" s="56" t="s">
        <v>313</v>
      </c>
      <c r="B268" s="68"/>
      <c r="C268" s="68"/>
      <c r="D268" s="68"/>
      <c r="E268" s="68"/>
      <c r="F268" s="68"/>
      <c r="G268" s="68"/>
      <c r="H268" s="59"/>
      <c r="I268" s="60"/>
    </row>
    <row r="269" spans="1:9" s="55" customFormat="1" ht="11.25" customHeight="1">
      <c r="A269" s="62" t="s">
        <v>314</v>
      </c>
      <c r="B269" s="63">
        <v>81859569.475460008</v>
      </c>
      <c r="C269" s="63">
        <v>78568020.12056002</v>
      </c>
      <c r="D269" s="63">
        <v>2064207.6610000001</v>
      </c>
      <c r="E269" s="64">
        <f>SUM(C269:D269)</f>
        <v>80632227.781560019</v>
      </c>
      <c r="F269" s="64">
        <f>B269-E269</f>
        <v>1227341.6938999891</v>
      </c>
      <c r="G269" s="64">
        <f>B269-C269</f>
        <v>3291549.3548999876</v>
      </c>
      <c r="H269" s="65">
        <f>E269/B269*100</f>
        <v>98.50067414015912</v>
      </c>
      <c r="I269" s="66"/>
    </row>
    <row r="270" spans="1:9" s="55" customFormat="1" ht="11.25" customHeight="1">
      <c r="A270" s="88"/>
      <c r="B270" s="68"/>
      <c r="C270" s="68"/>
      <c r="D270" s="68"/>
      <c r="E270" s="68"/>
      <c r="F270" s="68"/>
      <c r="G270" s="68"/>
      <c r="H270" s="59"/>
      <c r="I270" s="60"/>
    </row>
    <row r="271" spans="1:9" s="55" customFormat="1" ht="11.25" customHeight="1">
      <c r="A271" s="62" t="s">
        <v>315</v>
      </c>
      <c r="B271" s="68">
        <v>302172746.50735992</v>
      </c>
      <c r="C271" s="68">
        <v>301745390.98105997</v>
      </c>
      <c r="D271" s="68">
        <v>391099.44289000001</v>
      </c>
      <c r="E271" s="68">
        <f t="shared" ref="E271:G271" si="98">SUM(E272:E277)</f>
        <v>302136490.42395002</v>
      </c>
      <c r="F271" s="68">
        <f t="shared" si="98"/>
        <v>36256.083409950836</v>
      </c>
      <c r="G271" s="68">
        <f t="shared" si="98"/>
        <v>427355.52629995078</v>
      </c>
      <c r="H271" s="59">
        <f t="shared" ref="H271:H277" si="99">E271/B271*100</f>
        <v>99.988001537587706</v>
      </c>
      <c r="I271" s="60"/>
    </row>
    <row r="272" spans="1:9" s="55" customFormat="1" ht="11.25" hidden="1" customHeight="1">
      <c r="A272" s="84" t="s">
        <v>316</v>
      </c>
      <c r="B272" s="63">
        <v>301079000.16928995</v>
      </c>
      <c r="C272" s="63">
        <v>300734643.01075</v>
      </c>
      <c r="D272" s="63">
        <v>318425</v>
      </c>
      <c r="E272" s="63">
        <f t="shared" ref="E272:E277" si="100">SUM(C272:D272)</f>
        <v>301053068.01075</v>
      </c>
      <c r="F272" s="63">
        <f t="shared" ref="F272:F277" si="101">B272-E272</f>
        <v>25932.158539950848</v>
      </c>
      <c r="G272" s="63">
        <f t="shared" ref="G272:G277" si="102">B272-C272</f>
        <v>344357.15853995085</v>
      </c>
      <c r="H272" s="66">
        <f t="shared" si="99"/>
        <v>99.991386925516096</v>
      </c>
      <c r="I272" s="66"/>
    </row>
    <row r="273" spans="1:9" s="55" customFormat="1" ht="11.25" hidden="1" customHeight="1">
      <c r="A273" s="89" t="s">
        <v>317</v>
      </c>
      <c r="B273" s="90"/>
      <c r="C273" s="90"/>
      <c r="D273" s="90"/>
      <c r="E273" s="90">
        <f t="shared" si="100"/>
        <v>0</v>
      </c>
      <c r="F273" s="90">
        <f t="shared" si="101"/>
        <v>0</v>
      </c>
      <c r="G273" s="90">
        <f t="shared" si="102"/>
        <v>0</v>
      </c>
      <c r="H273" s="91" t="e">
        <f t="shared" si="99"/>
        <v>#DIV/0!</v>
      </c>
      <c r="I273" s="92"/>
    </row>
    <row r="274" spans="1:9" s="55" customFormat="1" ht="11.25" hidden="1" customHeight="1">
      <c r="A274" s="89" t="s">
        <v>318</v>
      </c>
      <c r="B274" s="90"/>
      <c r="C274" s="90"/>
      <c r="D274" s="90"/>
      <c r="E274" s="90">
        <f t="shared" si="100"/>
        <v>0</v>
      </c>
      <c r="F274" s="90">
        <f t="shared" si="101"/>
        <v>0</v>
      </c>
      <c r="G274" s="90">
        <f t="shared" si="102"/>
        <v>0</v>
      </c>
      <c r="H274" s="93" t="e">
        <f t="shared" si="99"/>
        <v>#DIV/0!</v>
      </c>
      <c r="I274" s="66"/>
    </row>
    <row r="275" spans="1:9" s="55" customFormat="1" ht="11.25" hidden="1" customHeight="1">
      <c r="A275" s="89" t="s">
        <v>319</v>
      </c>
      <c r="B275" s="90"/>
      <c r="C275" s="90"/>
      <c r="D275" s="90"/>
      <c r="E275" s="90">
        <f t="shared" si="100"/>
        <v>0</v>
      </c>
      <c r="F275" s="90">
        <f t="shared" si="101"/>
        <v>0</v>
      </c>
      <c r="G275" s="90">
        <f t="shared" si="102"/>
        <v>0</v>
      </c>
      <c r="H275" s="93" t="e">
        <f t="shared" si="99"/>
        <v>#DIV/0!</v>
      </c>
      <c r="I275" s="66"/>
    </row>
    <row r="276" spans="1:9" s="55" customFormat="1" ht="23.25" hidden="1" customHeight="1">
      <c r="A276" s="94" t="s">
        <v>320</v>
      </c>
      <c r="B276" s="90"/>
      <c r="C276" s="90"/>
      <c r="D276" s="90"/>
      <c r="E276" s="90">
        <f t="shared" si="100"/>
        <v>0</v>
      </c>
      <c r="F276" s="90">
        <f t="shared" si="101"/>
        <v>0</v>
      </c>
      <c r="G276" s="90">
        <f t="shared" si="102"/>
        <v>0</v>
      </c>
      <c r="H276" s="93" t="e">
        <f t="shared" si="99"/>
        <v>#DIV/0!</v>
      </c>
      <c r="I276" s="66"/>
    </row>
    <row r="277" spans="1:9" s="55" customFormat="1" ht="11.25" customHeight="1">
      <c r="A277" s="62" t="s">
        <v>321</v>
      </c>
      <c r="B277" s="63">
        <v>1093746.3380699998</v>
      </c>
      <c r="C277" s="63">
        <v>1010747.9703099999</v>
      </c>
      <c r="D277" s="63">
        <v>72674.442890000006</v>
      </c>
      <c r="E277" s="64">
        <f t="shared" si="100"/>
        <v>1083422.4131999998</v>
      </c>
      <c r="F277" s="64">
        <f t="shared" si="101"/>
        <v>10323.924869999988</v>
      </c>
      <c r="G277" s="64">
        <f t="shared" si="102"/>
        <v>82998.367759999936</v>
      </c>
      <c r="H277" s="65">
        <f t="shared" si="99"/>
        <v>99.056095137359051</v>
      </c>
      <c r="I277" s="66"/>
    </row>
    <row r="278" spans="1:9" s="55" customFormat="1" ht="11.25" hidden="1" customHeight="1">
      <c r="A278" s="77"/>
      <c r="B278" s="64"/>
      <c r="C278" s="64"/>
      <c r="D278" s="64"/>
      <c r="E278" s="64"/>
      <c r="F278" s="64"/>
      <c r="G278" s="64"/>
      <c r="H278" s="59"/>
      <c r="I278" s="60"/>
    </row>
    <row r="279" spans="1:9" s="55" customFormat="1" ht="11.25" hidden="1" customHeight="1">
      <c r="A279" s="62" t="s">
        <v>322</v>
      </c>
      <c r="B279" s="64"/>
      <c r="C279" s="64"/>
      <c r="D279" s="64"/>
      <c r="E279" s="64">
        <f>SUM(C279:D279)</f>
        <v>0</v>
      </c>
      <c r="F279" s="64">
        <f>B279-E279</f>
        <v>0</v>
      </c>
      <c r="G279" s="64">
        <f>B279-C279</f>
        <v>0</v>
      </c>
      <c r="H279" s="65" t="e">
        <f>E279/B279*100</f>
        <v>#DIV/0!</v>
      </c>
      <c r="I279" s="66"/>
    </row>
    <row r="280" spans="1:9" s="55" customFormat="1" ht="11.25" hidden="1" customHeight="1">
      <c r="A280" s="62"/>
      <c r="B280" s="64"/>
      <c r="C280" s="64"/>
      <c r="D280" s="64"/>
      <c r="E280" s="64"/>
      <c r="F280" s="64"/>
      <c r="G280" s="64"/>
      <c r="H280" s="59"/>
      <c r="I280" s="60"/>
    </row>
    <row r="281" spans="1:9" s="55" customFormat="1" ht="23.25" hidden="1" customHeight="1">
      <c r="A281" s="95" t="s">
        <v>323</v>
      </c>
      <c r="B281" s="64"/>
      <c r="C281" s="64"/>
      <c r="D281" s="64"/>
      <c r="E281" s="64">
        <f>SUM(C281:D281)</f>
        <v>0</v>
      </c>
      <c r="F281" s="64">
        <f>B281-E281</f>
        <v>0</v>
      </c>
      <c r="G281" s="64">
        <f>B281-C281</f>
        <v>0</v>
      </c>
      <c r="H281" s="65" t="e">
        <f>E281/B281*100</f>
        <v>#DIV/0!</v>
      </c>
      <c r="I281" s="66"/>
    </row>
    <row r="282" spans="1:9" s="55" customFormat="1" ht="11.25" hidden="1" customHeight="1">
      <c r="A282" s="62"/>
      <c r="B282" s="64"/>
      <c r="C282" s="64"/>
      <c r="D282" s="64"/>
      <c r="E282" s="64"/>
      <c r="F282" s="64"/>
      <c r="G282" s="64"/>
      <c r="H282" s="59"/>
      <c r="I282" s="60"/>
    </row>
    <row r="283" spans="1:9" s="55" customFormat="1" ht="11.25" hidden="1" customHeight="1">
      <c r="A283" s="62" t="s">
        <v>324</v>
      </c>
      <c r="B283" s="64"/>
      <c r="C283" s="64"/>
      <c r="D283" s="64"/>
      <c r="E283" s="64">
        <f>SUM(C283:D283)</f>
        <v>0</v>
      </c>
      <c r="F283" s="64">
        <f>B283-E283</f>
        <v>0</v>
      </c>
      <c r="G283" s="64">
        <f>B283-C283</f>
        <v>0</v>
      </c>
      <c r="H283" s="65" t="e">
        <f>E283/B283*100</f>
        <v>#DIV/0!</v>
      </c>
      <c r="I283" s="66"/>
    </row>
    <row r="284" spans="1:9" s="55" customFormat="1" ht="11.25" hidden="1" customHeight="1">
      <c r="A284" s="62"/>
      <c r="B284" s="64"/>
      <c r="C284" s="64"/>
      <c r="D284" s="64"/>
      <c r="E284" s="64"/>
      <c r="F284" s="64"/>
      <c r="G284" s="64"/>
      <c r="H284" s="59"/>
      <c r="I284" s="60"/>
    </row>
    <row r="285" spans="1:9" s="55" customFormat="1" ht="12" hidden="1">
      <c r="A285" s="95" t="s">
        <v>325</v>
      </c>
      <c r="B285" s="64"/>
      <c r="C285" s="64"/>
      <c r="D285" s="64"/>
      <c r="E285" s="64">
        <f>SUM(C285:D285)</f>
        <v>0</v>
      </c>
      <c r="F285" s="64">
        <f>B285-E285</f>
        <v>0</v>
      </c>
      <c r="G285" s="64">
        <f>B285-C285</f>
        <v>0</v>
      </c>
      <c r="H285" s="65" t="e">
        <f>E285/B285*100</f>
        <v>#DIV/0!</v>
      </c>
      <c r="I285" s="66"/>
    </row>
    <row r="286" spans="1:9" s="55" customFormat="1" ht="11.25" hidden="1" customHeight="1">
      <c r="A286" s="62"/>
      <c r="B286" s="64"/>
      <c r="C286" s="64"/>
      <c r="D286" s="64"/>
      <c r="E286" s="64"/>
      <c r="F286" s="64"/>
      <c r="G286" s="64"/>
      <c r="H286" s="59"/>
      <c r="I286" s="60"/>
    </row>
    <row r="287" spans="1:9" s="55" customFormat="1" ht="11.25" hidden="1" customHeight="1">
      <c r="A287" s="62" t="s">
        <v>326</v>
      </c>
      <c r="B287" s="64"/>
      <c r="C287" s="64"/>
      <c r="D287" s="64"/>
      <c r="E287" s="64">
        <f>SUM(C287:D287)</f>
        <v>0</v>
      </c>
      <c r="F287" s="64">
        <f>B287-E287</f>
        <v>0</v>
      </c>
      <c r="G287" s="64">
        <f>B287-C287</f>
        <v>0</v>
      </c>
      <c r="H287" s="65" t="e">
        <f>E287/B287*100</f>
        <v>#DIV/0!</v>
      </c>
      <c r="I287" s="66"/>
    </row>
    <row r="288" spans="1:9" s="55" customFormat="1" ht="11.25" hidden="1" customHeight="1">
      <c r="A288" s="62"/>
      <c r="B288" s="64"/>
      <c r="C288" s="64"/>
      <c r="D288" s="64"/>
      <c r="E288" s="64"/>
      <c r="F288" s="64"/>
      <c r="G288" s="64"/>
      <c r="H288" s="59"/>
      <c r="I288" s="60"/>
    </row>
    <row r="289" spans="1:9" s="55" customFormat="1" ht="11.25" hidden="1" customHeight="1">
      <c r="A289" s="62" t="s">
        <v>327</v>
      </c>
      <c r="B289" s="64"/>
      <c r="C289" s="64"/>
      <c r="D289" s="64"/>
      <c r="E289" s="64">
        <f>SUM(C289:D289)</f>
        <v>0</v>
      </c>
      <c r="F289" s="64">
        <f>B289-E289</f>
        <v>0</v>
      </c>
      <c r="G289" s="64">
        <f>B289-C289</f>
        <v>0</v>
      </c>
      <c r="H289" s="65" t="e">
        <f>E289/B289*100</f>
        <v>#DIV/0!</v>
      </c>
      <c r="I289" s="66"/>
    </row>
    <row r="290" spans="1:9" s="55" customFormat="1" ht="11.25" hidden="1" customHeight="1">
      <c r="A290" s="62"/>
      <c r="B290" s="64"/>
      <c r="C290" s="64"/>
      <c r="D290" s="64"/>
      <c r="E290" s="64"/>
      <c r="F290" s="64"/>
      <c r="G290" s="64"/>
      <c r="H290" s="65"/>
      <c r="I290" s="66"/>
    </row>
    <row r="291" spans="1:9" s="55" customFormat="1" ht="11.25" hidden="1" customHeight="1">
      <c r="A291" s="62" t="s">
        <v>328</v>
      </c>
      <c r="B291" s="64"/>
      <c r="C291" s="64"/>
      <c r="D291" s="64"/>
      <c r="E291" s="64">
        <f>SUM(C291:D291)</f>
        <v>0</v>
      </c>
      <c r="F291" s="64">
        <f>B291-E291</f>
        <v>0</v>
      </c>
      <c r="G291" s="64">
        <f>B291-C291</f>
        <v>0</v>
      </c>
      <c r="H291" s="65" t="e">
        <f>E291/B291*100</f>
        <v>#DIV/0!</v>
      </c>
      <c r="I291" s="66"/>
    </row>
    <row r="292" spans="1:9" s="55" customFormat="1" ht="11.25" hidden="1" customHeight="1">
      <c r="A292" s="62"/>
      <c r="B292" s="64"/>
      <c r="C292" s="64"/>
      <c r="D292" s="64"/>
      <c r="E292" s="64"/>
      <c r="F292" s="64"/>
      <c r="G292" s="64"/>
      <c r="H292" s="65"/>
      <c r="I292" s="66"/>
    </row>
    <row r="293" spans="1:9" s="55" customFormat="1" ht="12" hidden="1">
      <c r="A293" s="95" t="s">
        <v>329</v>
      </c>
      <c r="B293" s="64"/>
      <c r="C293" s="64"/>
      <c r="D293" s="64"/>
      <c r="E293" s="64">
        <f>SUM(C293:D293)</f>
        <v>0</v>
      </c>
      <c r="F293" s="64">
        <f>B293-E293</f>
        <v>0</v>
      </c>
      <c r="G293" s="64">
        <f>B293-C293</f>
        <v>0</v>
      </c>
      <c r="H293" s="65" t="e">
        <f>E293/B293*100</f>
        <v>#DIV/0!</v>
      </c>
      <c r="I293" s="66"/>
    </row>
    <row r="294" spans="1:9" s="55" customFormat="1" ht="11.25" hidden="1" customHeight="1">
      <c r="A294" s="62"/>
      <c r="B294" s="64"/>
      <c r="C294" s="64"/>
      <c r="D294" s="64"/>
      <c r="E294" s="64"/>
      <c r="F294" s="64"/>
      <c r="G294" s="64"/>
      <c r="H294" s="59"/>
      <c r="I294" s="60"/>
    </row>
    <row r="295" spans="1:9" s="55" customFormat="1" ht="11.25" hidden="1" customHeight="1">
      <c r="A295" s="62" t="s">
        <v>330</v>
      </c>
      <c r="B295" s="64"/>
      <c r="C295" s="64"/>
      <c r="D295" s="64"/>
      <c r="E295" s="64">
        <f>SUM(C295:D295)</f>
        <v>0</v>
      </c>
      <c r="F295" s="64">
        <f>B295-E295</f>
        <v>0</v>
      </c>
      <c r="G295" s="64">
        <f>B295-C295</f>
        <v>0</v>
      </c>
      <c r="H295" s="65" t="e">
        <f>E295/B295*100</f>
        <v>#DIV/0!</v>
      </c>
      <c r="I295" s="66"/>
    </row>
    <row r="296" spans="1:9" s="55" customFormat="1" ht="12" hidden="1">
      <c r="A296" s="62"/>
      <c r="B296" s="64"/>
      <c r="C296" s="64"/>
      <c r="D296" s="64"/>
      <c r="E296" s="64"/>
      <c r="F296" s="64"/>
      <c r="G296" s="64"/>
      <c r="H296" s="59"/>
      <c r="I296" s="60"/>
    </row>
    <row r="297" spans="1:9" s="55" customFormat="1" ht="11.25" hidden="1" customHeight="1">
      <c r="A297" s="62" t="s">
        <v>331</v>
      </c>
      <c r="B297" s="64"/>
      <c r="C297" s="64"/>
      <c r="D297" s="64"/>
      <c r="E297" s="64"/>
      <c r="F297" s="64"/>
      <c r="G297" s="64"/>
      <c r="H297" s="65"/>
      <c r="I297" s="66"/>
    </row>
    <row r="298" spans="1:9" s="55" customFormat="1" ht="11.25" hidden="1" customHeight="1">
      <c r="A298" s="62"/>
      <c r="B298" s="64"/>
      <c r="C298" s="64"/>
      <c r="D298" s="64"/>
      <c r="E298" s="64"/>
      <c r="F298" s="64"/>
      <c r="G298" s="64"/>
      <c r="H298" s="59"/>
      <c r="I298" s="60"/>
    </row>
    <row r="299" spans="1:9" s="55" customFormat="1" ht="22.5" hidden="1">
      <c r="A299" s="95" t="s">
        <v>332</v>
      </c>
      <c r="B299" s="64"/>
      <c r="C299" s="64"/>
      <c r="D299" s="64"/>
      <c r="E299" s="64">
        <f>SUM(C299:D299)</f>
        <v>0</v>
      </c>
      <c r="F299" s="64">
        <f>B299-E299</f>
        <v>0</v>
      </c>
      <c r="G299" s="64">
        <f>B299-C299</f>
        <v>0</v>
      </c>
      <c r="H299" s="65" t="e">
        <f>E299/B299*100</f>
        <v>#DIV/0!</v>
      </c>
      <c r="I299" s="66"/>
    </row>
    <row r="300" spans="1:9" s="55" customFormat="1" ht="11.25" hidden="1" customHeight="1">
      <c r="A300" s="62"/>
      <c r="B300" s="68"/>
      <c r="C300" s="68"/>
      <c r="D300" s="68"/>
      <c r="E300" s="68"/>
      <c r="F300" s="68"/>
      <c r="G300" s="68"/>
      <c r="H300" s="59"/>
      <c r="I300" s="60"/>
    </row>
    <row r="301" spans="1:9" s="55" customFormat="1" ht="11.25" customHeight="1">
      <c r="A301" s="62"/>
      <c r="B301" s="68"/>
      <c r="C301" s="68"/>
      <c r="D301" s="68"/>
      <c r="E301" s="68"/>
      <c r="F301" s="68"/>
      <c r="G301" s="68"/>
      <c r="H301" s="59"/>
      <c r="I301" s="60"/>
    </row>
    <row r="302" spans="1:9" s="55" customFormat="1" ht="11.25" customHeight="1">
      <c r="A302" s="56" t="s">
        <v>333</v>
      </c>
      <c r="B302" s="96">
        <f t="shared" ref="B302:G302" si="103">SUM(B279:B299)+B269+B271</f>
        <v>384032315.98281991</v>
      </c>
      <c r="C302" s="96">
        <f t="shared" si="103"/>
        <v>380313411.10161996</v>
      </c>
      <c r="D302" s="96">
        <f t="shared" si="103"/>
        <v>2455307.1038899999</v>
      </c>
      <c r="E302" s="96">
        <f t="shared" si="103"/>
        <v>382768718.20551002</v>
      </c>
      <c r="F302" s="96">
        <f t="shared" si="103"/>
        <v>1263597.77730994</v>
      </c>
      <c r="G302" s="96">
        <f t="shared" si="103"/>
        <v>3718904.8811999382</v>
      </c>
      <c r="H302" s="59">
        <f>E302/B302*100</f>
        <v>99.670965769097819</v>
      </c>
      <c r="I302" s="60"/>
    </row>
    <row r="303" spans="1:9" s="55" customFormat="1" ht="11.25" customHeight="1">
      <c r="A303" s="62"/>
      <c r="B303" s="68"/>
      <c r="C303" s="68"/>
      <c r="D303" s="68"/>
      <c r="E303" s="68"/>
      <c r="F303" s="68"/>
      <c r="G303" s="68"/>
      <c r="H303" s="59"/>
      <c r="I303" s="60"/>
    </row>
    <row r="304" spans="1:9" s="55" customFormat="1" ht="11.25" hidden="1" customHeight="1">
      <c r="A304" s="88" t="s">
        <v>334</v>
      </c>
      <c r="B304" s="70">
        <f t="shared" ref="B304:G304" si="104">+B302+B266</f>
        <v>1362853071.0320899</v>
      </c>
      <c r="C304" s="70">
        <f t="shared" si="104"/>
        <v>1226008334.27175</v>
      </c>
      <c r="D304" s="70">
        <f t="shared" si="104"/>
        <v>23584170.233939998</v>
      </c>
      <c r="E304" s="70">
        <f t="shared" si="104"/>
        <v>1249592504.5056901</v>
      </c>
      <c r="F304" s="70">
        <f t="shared" si="104"/>
        <v>113260566.52639987</v>
      </c>
      <c r="G304" s="70">
        <f t="shared" si="104"/>
        <v>136844736.76033992</v>
      </c>
      <c r="H304" s="87">
        <f>E304/B304*100</f>
        <v>91.689451421155212</v>
      </c>
      <c r="I304" s="60"/>
    </row>
    <row r="305" spans="1:9" s="55" customFormat="1" ht="11.25" hidden="1" customHeight="1">
      <c r="A305" s="62"/>
      <c r="B305" s="68"/>
      <c r="C305" s="68"/>
      <c r="D305" s="68"/>
      <c r="E305" s="68"/>
      <c r="F305" s="68"/>
      <c r="G305" s="68"/>
      <c r="H305" s="59"/>
      <c r="I305" s="60"/>
    </row>
    <row r="306" spans="1:9" s="55" customFormat="1" ht="11.25" hidden="1" customHeight="1">
      <c r="A306" s="88" t="s">
        <v>335</v>
      </c>
      <c r="B306" s="68"/>
      <c r="C306" s="68"/>
      <c r="D306" s="68"/>
      <c r="E306" s="68"/>
      <c r="F306" s="68"/>
      <c r="G306" s="68"/>
      <c r="H306" s="59"/>
      <c r="I306" s="60"/>
    </row>
    <row r="307" spans="1:9" s="55" customFormat="1" ht="11.25" hidden="1" customHeight="1">
      <c r="A307" s="88" t="s">
        <v>336</v>
      </c>
      <c r="B307" s="68"/>
      <c r="C307" s="68"/>
      <c r="D307" s="68"/>
      <c r="E307" s="68"/>
      <c r="F307" s="68"/>
      <c r="G307" s="68"/>
      <c r="H307" s="59"/>
      <c r="I307" s="60"/>
    </row>
    <row r="308" spans="1:9" s="55" customFormat="1" ht="11.25" hidden="1" customHeight="1">
      <c r="A308" s="62" t="s">
        <v>337</v>
      </c>
      <c r="B308" s="64"/>
      <c r="C308" s="64"/>
      <c r="D308" s="64"/>
      <c r="E308" s="64">
        <f t="shared" ref="E308:E316" si="105">SUM(C308:D308)</f>
        <v>0</v>
      </c>
      <c r="F308" s="64">
        <f t="shared" ref="F308:F316" si="106">B308-E308</f>
        <v>0</v>
      </c>
      <c r="G308" s="64">
        <f t="shared" ref="G308:G316" si="107">B308-C308</f>
        <v>0</v>
      </c>
      <c r="H308" s="65" t="e">
        <f t="shared" ref="H308:H317" si="108">E308/B308*100</f>
        <v>#DIV/0!</v>
      </c>
      <c r="I308" s="66"/>
    </row>
    <row r="309" spans="1:9" s="55" customFormat="1" ht="11.25" hidden="1" customHeight="1">
      <c r="A309" s="62" t="s">
        <v>338</v>
      </c>
      <c r="B309" s="68"/>
      <c r="C309" s="68"/>
      <c r="D309" s="68"/>
      <c r="E309" s="64">
        <f t="shared" si="105"/>
        <v>0</v>
      </c>
      <c r="F309" s="64">
        <f t="shared" si="106"/>
        <v>0</v>
      </c>
      <c r="G309" s="64">
        <f t="shared" si="107"/>
        <v>0</v>
      </c>
      <c r="H309" s="65" t="e">
        <f t="shared" si="108"/>
        <v>#DIV/0!</v>
      </c>
      <c r="I309" s="66"/>
    </row>
    <row r="310" spans="1:9" s="55" customFormat="1" ht="11.25" hidden="1" customHeight="1">
      <c r="A310" s="62" t="s">
        <v>339</v>
      </c>
      <c r="B310" s="64"/>
      <c r="C310" s="64"/>
      <c r="D310" s="64"/>
      <c r="E310" s="64">
        <f t="shared" si="105"/>
        <v>0</v>
      </c>
      <c r="F310" s="64">
        <f t="shared" si="106"/>
        <v>0</v>
      </c>
      <c r="G310" s="64">
        <f t="shared" si="107"/>
        <v>0</v>
      </c>
      <c r="H310" s="65" t="e">
        <f t="shared" si="108"/>
        <v>#DIV/0!</v>
      </c>
      <c r="I310" s="66"/>
    </row>
    <row r="311" spans="1:9" s="55" customFormat="1" ht="11.25" hidden="1" customHeight="1">
      <c r="A311" s="62" t="s">
        <v>340</v>
      </c>
      <c r="B311" s="64"/>
      <c r="C311" s="64"/>
      <c r="D311" s="64"/>
      <c r="E311" s="64">
        <f t="shared" si="105"/>
        <v>0</v>
      </c>
      <c r="F311" s="64">
        <f t="shared" si="106"/>
        <v>0</v>
      </c>
      <c r="G311" s="64">
        <f t="shared" si="107"/>
        <v>0</v>
      </c>
      <c r="H311" s="65" t="e">
        <f t="shared" si="108"/>
        <v>#DIV/0!</v>
      </c>
      <c r="I311" s="66"/>
    </row>
    <row r="312" spans="1:9" s="55" customFormat="1" ht="11.25" hidden="1" customHeight="1">
      <c r="A312" s="62" t="s">
        <v>341</v>
      </c>
      <c r="B312" s="64"/>
      <c r="C312" s="64"/>
      <c r="D312" s="64"/>
      <c r="E312" s="64">
        <f t="shared" si="105"/>
        <v>0</v>
      </c>
      <c r="F312" s="64">
        <f t="shared" si="106"/>
        <v>0</v>
      </c>
      <c r="G312" s="64">
        <f t="shared" si="107"/>
        <v>0</v>
      </c>
      <c r="H312" s="65" t="e">
        <f t="shared" si="108"/>
        <v>#DIV/0!</v>
      </c>
      <c r="I312" s="66"/>
    </row>
    <row r="313" spans="1:9" s="55" customFormat="1" ht="11.25" hidden="1" customHeight="1">
      <c r="A313" s="62" t="s">
        <v>342</v>
      </c>
      <c r="B313" s="64"/>
      <c r="C313" s="64"/>
      <c r="D313" s="64"/>
      <c r="E313" s="64">
        <f t="shared" si="105"/>
        <v>0</v>
      </c>
      <c r="F313" s="64">
        <f t="shared" si="106"/>
        <v>0</v>
      </c>
      <c r="G313" s="64">
        <f t="shared" si="107"/>
        <v>0</v>
      </c>
      <c r="H313" s="65" t="e">
        <f t="shared" si="108"/>
        <v>#DIV/0!</v>
      </c>
      <c r="I313" s="66"/>
    </row>
    <row r="314" spans="1:9" s="55" customFormat="1" ht="11.25" hidden="1" customHeight="1">
      <c r="A314" s="62" t="s">
        <v>343</v>
      </c>
      <c r="B314" s="64"/>
      <c r="C314" s="64"/>
      <c r="D314" s="64"/>
      <c r="E314" s="64">
        <f t="shared" si="105"/>
        <v>0</v>
      </c>
      <c r="F314" s="64">
        <f t="shared" si="106"/>
        <v>0</v>
      </c>
      <c r="G314" s="64">
        <f t="shared" si="107"/>
        <v>0</v>
      </c>
      <c r="H314" s="65" t="e">
        <f t="shared" si="108"/>
        <v>#DIV/0!</v>
      </c>
      <c r="I314" s="66"/>
    </row>
    <row r="315" spans="1:9" s="55" customFormat="1" ht="11.25" hidden="1" customHeight="1">
      <c r="A315" s="62" t="s">
        <v>344</v>
      </c>
      <c r="B315" s="64"/>
      <c r="C315" s="64"/>
      <c r="D315" s="64"/>
      <c r="E315" s="64">
        <f t="shared" si="105"/>
        <v>0</v>
      </c>
      <c r="F315" s="64">
        <f t="shared" si="106"/>
        <v>0</v>
      </c>
      <c r="G315" s="64">
        <f t="shared" si="107"/>
        <v>0</v>
      </c>
      <c r="H315" s="65" t="e">
        <f t="shared" si="108"/>
        <v>#DIV/0!</v>
      </c>
      <c r="I315" s="66"/>
    </row>
    <row r="316" spans="1:9" s="55" customFormat="1" ht="12" hidden="1">
      <c r="A316" s="62" t="s">
        <v>345</v>
      </c>
      <c r="B316" s="64"/>
      <c r="C316" s="64"/>
      <c r="D316" s="64"/>
      <c r="E316" s="70">
        <f t="shared" si="105"/>
        <v>0</v>
      </c>
      <c r="F316" s="70">
        <f t="shared" si="106"/>
        <v>0</v>
      </c>
      <c r="G316" s="70">
        <f t="shared" si="107"/>
        <v>0</v>
      </c>
      <c r="H316" s="87" t="e">
        <f t="shared" si="108"/>
        <v>#DIV/0!</v>
      </c>
      <c r="I316" s="60"/>
    </row>
    <row r="317" spans="1:9" s="55" customFormat="1" ht="22.5" hidden="1">
      <c r="A317" s="97" t="s">
        <v>346</v>
      </c>
      <c r="B317" s="70">
        <f t="shared" ref="B317:G317" si="109">SUM(B308:B316)</f>
        <v>0</v>
      </c>
      <c r="C317" s="70">
        <f t="shared" si="109"/>
        <v>0</v>
      </c>
      <c r="D317" s="70">
        <f t="shared" si="109"/>
        <v>0</v>
      </c>
      <c r="E317" s="70">
        <f t="shared" si="109"/>
        <v>0</v>
      </c>
      <c r="F317" s="70">
        <f t="shared" si="109"/>
        <v>0</v>
      </c>
      <c r="G317" s="70">
        <f t="shared" si="109"/>
        <v>0</v>
      </c>
      <c r="H317" s="87" t="e">
        <f t="shared" si="108"/>
        <v>#DIV/0!</v>
      </c>
      <c r="I317" s="60"/>
    </row>
    <row r="318" spans="1:9" s="55" customFormat="1" ht="11.25" hidden="1" customHeight="1">
      <c r="A318" s="62"/>
      <c r="B318" s="68"/>
      <c r="C318" s="68"/>
      <c r="D318" s="68"/>
      <c r="E318" s="68"/>
      <c r="F318" s="68"/>
      <c r="G318" s="68"/>
      <c r="H318" s="59"/>
      <c r="I318" s="60"/>
    </row>
    <row r="319" spans="1:9" s="102" customFormat="1" ht="16.5" customHeight="1" thickBot="1">
      <c r="A319" s="98" t="s">
        <v>347</v>
      </c>
      <c r="B319" s="99">
        <f t="shared" ref="B319:G319" si="110">+B317+B304</f>
        <v>1362853071.0320899</v>
      </c>
      <c r="C319" s="99">
        <f t="shared" si="110"/>
        <v>1226008334.27175</v>
      </c>
      <c r="D319" s="99">
        <f t="shared" si="110"/>
        <v>23584170.233939998</v>
      </c>
      <c r="E319" s="99">
        <f t="shared" si="110"/>
        <v>1249592504.5056901</v>
      </c>
      <c r="F319" s="99">
        <f t="shared" si="110"/>
        <v>113260566.52639987</v>
      </c>
      <c r="G319" s="99">
        <f t="shared" si="110"/>
        <v>136844736.76033992</v>
      </c>
      <c r="H319" s="100">
        <f>E319/B319*100</f>
        <v>91.689451421155212</v>
      </c>
      <c r="I319" s="101"/>
    </row>
    <row r="320" spans="1:9" ht="12" thickTop="1"/>
    <row r="321" spans="1:9" ht="23.25" customHeight="1">
      <c r="A321" s="105" t="s">
        <v>348</v>
      </c>
      <c r="I321" s="106"/>
    </row>
    <row r="322" spans="1:9">
      <c r="A322" s="104" t="s">
        <v>349</v>
      </c>
    </row>
    <row r="323" spans="1:9" ht="23.25" customHeight="1">
      <c r="A323" s="105" t="s">
        <v>350</v>
      </c>
      <c r="I323" s="106"/>
    </row>
    <row r="324" spans="1:9">
      <c r="A324" s="104" t="s">
        <v>351</v>
      </c>
    </row>
    <row r="325" spans="1:9">
      <c r="A325" s="104" t="s">
        <v>352</v>
      </c>
    </row>
    <row r="326" spans="1:9">
      <c r="A326" s="104" t="s">
        <v>353</v>
      </c>
    </row>
    <row r="327" spans="1:9">
      <c r="A327" s="104" t="s">
        <v>354</v>
      </c>
    </row>
  </sheetData>
  <mergeCells count="6">
    <mergeCell ref="H6:H7"/>
    <mergeCell ref="A5:A7"/>
    <mergeCell ref="B6:B7"/>
    <mergeCell ref="C6:E6"/>
    <mergeCell ref="F6:F7"/>
    <mergeCell ref="G6:G7"/>
  </mergeCells>
  <printOptions horizontalCentered="1"/>
  <pageMargins left="0.4" right="0.4" top="0.3" bottom="0.4" header="0.2" footer="0.18"/>
  <pageSetup paperSize="9" scale="82" orientation="portrait" r:id="rId1"/>
  <headerFooter alignWithMargins="0">
    <oddFooter>Page &amp;P of &amp;N</oddFooter>
  </headerFooter>
  <rowBreaks count="2" manualBreakCount="2">
    <brk id="162" max="7" man="1"/>
    <brk id="237" max="7" man="1"/>
  </rowBreaks>
</worksheet>
</file>

<file path=xl/worksheets/sheet3.xml><?xml version="1.0" encoding="utf-8"?>
<worksheet xmlns="http://schemas.openxmlformats.org/spreadsheetml/2006/main" xmlns:r="http://schemas.openxmlformats.org/officeDocument/2006/relationships">
  <dimension ref="A1:S20"/>
  <sheetViews>
    <sheetView workbookViewId="0">
      <selection activeCell="A5" sqref="A5"/>
    </sheetView>
  </sheetViews>
  <sheetFormatPr defaultRowHeight="12.75"/>
  <cols>
    <col min="1" max="1" width="38.7109375" customWidth="1"/>
    <col min="2" max="2" width="11.5703125" bestFit="1" customWidth="1"/>
    <col min="3" max="3" width="10" bestFit="1" customWidth="1"/>
    <col min="4" max="8" width="10" customWidth="1"/>
    <col min="9" max="9" width="12.28515625" customWidth="1"/>
    <col min="11" max="11" width="9.42578125" bestFit="1" customWidth="1"/>
    <col min="12" max="12" width="10.28515625" bestFit="1" customWidth="1"/>
    <col min="15" max="17" width="11" customWidth="1"/>
  </cols>
  <sheetData>
    <row r="1" spans="1:17">
      <c r="A1" t="s">
        <v>15</v>
      </c>
    </row>
    <row r="2" spans="1:17">
      <c r="A2" t="s">
        <v>0</v>
      </c>
    </row>
    <row r="3" spans="1:17">
      <c r="A3" t="s">
        <v>1</v>
      </c>
      <c r="K3" t="s">
        <v>2</v>
      </c>
    </row>
    <row r="4" spans="1:17">
      <c r="B4" s="1" t="s">
        <v>3</v>
      </c>
      <c r="C4" s="1" t="s">
        <v>4</v>
      </c>
      <c r="D4" s="1" t="s">
        <v>5</v>
      </c>
      <c r="E4" s="1" t="s">
        <v>6</v>
      </c>
      <c r="F4" s="1" t="s">
        <v>9</v>
      </c>
      <c r="G4" s="1" t="s">
        <v>10</v>
      </c>
      <c r="H4" s="1" t="s">
        <v>11</v>
      </c>
      <c r="I4" s="1" t="s">
        <v>12</v>
      </c>
      <c r="K4" s="1" t="s">
        <v>3</v>
      </c>
      <c r="L4" s="1" t="s">
        <v>4</v>
      </c>
      <c r="M4" s="1" t="s">
        <v>5</v>
      </c>
      <c r="N4" s="1" t="s">
        <v>6</v>
      </c>
      <c r="O4" s="1" t="s">
        <v>9</v>
      </c>
      <c r="P4" s="1" t="s">
        <v>10</v>
      </c>
      <c r="Q4" s="1" t="s">
        <v>11</v>
      </c>
    </row>
    <row r="5" spans="1:17">
      <c r="A5" t="s">
        <v>7</v>
      </c>
      <c r="B5" s="2">
        <v>145641.21</v>
      </c>
      <c r="C5" s="2">
        <v>178323.30499999999</v>
      </c>
      <c r="D5" s="2">
        <v>161759.97700000001</v>
      </c>
      <c r="E5" s="2">
        <v>212547.00899999999</v>
      </c>
      <c r="F5" s="2">
        <v>222525.052</v>
      </c>
      <c r="G5" s="2">
        <v>214363.27</v>
      </c>
      <c r="H5" s="2">
        <v>227693.245</v>
      </c>
      <c r="I5" s="2">
        <f>SUM(B5:H5)</f>
        <v>1362853.068</v>
      </c>
      <c r="J5" s="2"/>
      <c r="K5" s="2">
        <f>B5</f>
        <v>145641.21</v>
      </c>
      <c r="L5" s="2">
        <f t="shared" ref="L5:Q6" si="0">+K5+C5</f>
        <v>323964.51500000001</v>
      </c>
      <c r="M5" s="2">
        <f t="shared" si="0"/>
        <v>485724.49200000003</v>
      </c>
      <c r="N5" s="2">
        <f t="shared" si="0"/>
        <v>698271.50100000005</v>
      </c>
      <c r="O5" s="2">
        <f t="shared" si="0"/>
        <v>920796.55300000007</v>
      </c>
      <c r="P5" s="2">
        <f t="shared" si="0"/>
        <v>1135159.8230000001</v>
      </c>
      <c r="Q5" s="2">
        <f t="shared" si="0"/>
        <v>1362853.068</v>
      </c>
    </row>
    <row r="6" spans="1:17">
      <c r="A6" t="s">
        <v>8</v>
      </c>
      <c r="B6" s="2">
        <v>110233.746</v>
      </c>
      <c r="C6" s="2">
        <v>146679.62899999999</v>
      </c>
      <c r="D6" s="2">
        <v>196607.535</v>
      </c>
      <c r="E6" s="2">
        <v>143672.31200000001</v>
      </c>
      <c r="F6" s="2">
        <v>217854.44899999999</v>
      </c>
      <c r="G6" s="2">
        <v>258445.59899999999</v>
      </c>
      <c r="H6" s="2">
        <v>176099.23300000001</v>
      </c>
      <c r="I6" s="2">
        <f>SUM(B6:H6)</f>
        <v>1249592.503</v>
      </c>
      <c r="J6" s="2"/>
      <c r="K6" s="2">
        <f>B6</f>
        <v>110233.746</v>
      </c>
      <c r="L6" s="2">
        <f t="shared" si="0"/>
        <v>256913.375</v>
      </c>
      <c r="M6" s="2">
        <f t="shared" si="0"/>
        <v>453520.91000000003</v>
      </c>
      <c r="N6" s="2">
        <f t="shared" si="0"/>
        <v>597193.22200000007</v>
      </c>
      <c r="O6" s="2">
        <f t="shared" si="0"/>
        <v>815047.67100000009</v>
      </c>
      <c r="P6" s="2">
        <f t="shared" si="0"/>
        <v>1073493.27</v>
      </c>
      <c r="Q6" s="2">
        <f t="shared" si="0"/>
        <v>1249592.503</v>
      </c>
    </row>
    <row r="7" spans="1:17">
      <c r="A7" t="s">
        <v>13</v>
      </c>
      <c r="B7" s="4">
        <f t="shared" ref="B7:I7" si="1">+B6/B5*100</f>
        <v>75.688567816760113</v>
      </c>
      <c r="C7" s="4">
        <f t="shared" si="1"/>
        <v>82.254884744313145</v>
      </c>
      <c r="D7" s="4">
        <f t="shared" si="1"/>
        <v>121.54275652499629</v>
      </c>
      <c r="E7" s="4">
        <f t="shared" si="1"/>
        <v>67.595546357464869</v>
      </c>
      <c r="F7" s="4">
        <f t="shared" si="1"/>
        <v>97.901088907508722</v>
      </c>
      <c r="G7" s="4">
        <f t="shared" si="1"/>
        <v>120.56431076088734</v>
      </c>
      <c r="H7" s="4">
        <f t="shared" si="1"/>
        <v>77.340560981508261</v>
      </c>
      <c r="I7" s="4">
        <f t="shared" si="1"/>
        <v>91.689451514666146</v>
      </c>
      <c r="J7" s="3"/>
      <c r="K7" s="3"/>
      <c r="L7" s="3"/>
      <c r="M7" s="3"/>
      <c r="N7" s="3"/>
      <c r="O7" s="3"/>
      <c r="P7" s="3"/>
      <c r="Q7" s="3"/>
    </row>
    <row r="8" spans="1:17">
      <c r="A8" t="s">
        <v>14</v>
      </c>
      <c r="B8" s="4">
        <f t="shared" ref="B8:H8" si="2">K8</f>
        <v>75.688567816760113</v>
      </c>
      <c r="C8" s="4">
        <f t="shared" si="2"/>
        <v>79.30293692813855</v>
      </c>
      <c r="D8" s="4">
        <f t="shared" si="2"/>
        <v>93.369990080714317</v>
      </c>
      <c r="E8" s="4">
        <f t="shared" si="2"/>
        <v>85.52450173675355</v>
      </c>
      <c r="F8" s="4">
        <f t="shared" si="2"/>
        <v>88.515499796837318</v>
      </c>
      <c r="G8" s="4">
        <f t="shared" si="2"/>
        <v>94.567588479565131</v>
      </c>
      <c r="H8" s="4">
        <f t="shared" si="2"/>
        <v>91.689451514666146</v>
      </c>
      <c r="I8" s="4"/>
      <c r="J8" s="3"/>
      <c r="K8" s="3">
        <f t="shared" ref="K8:P8" si="3">+K6/K5*100</f>
        <v>75.688567816760113</v>
      </c>
      <c r="L8" s="3">
        <f t="shared" si="3"/>
        <v>79.30293692813855</v>
      </c>
      <c r="M8" s="3">
        <f t="shared" si="3"/>
        <v>93.369990080714317</v>
      </c>
      <c r="N8" s="3">
        <f t="shared" si="3"/>
        <v>85.52450173675355</v>
      </c>
      <c r="O8" s="3">
        <f t="shared" si="3"/>
        <v>88.515499796837318</v>
      </c>
      <c r="P8" s="3">
        <f t="shared" si="3"/>
        <v>94.567588479565131</v>
      </c>
      <c r="Q8" s="3">
        <f>+Q6/Q5*100</f>
        <v>91.689451514666146</v>
      </c>
    </row>
    <row r="20" spans="13:19">
      <c r="M20" s="2"/>
      <c r="N20" s="2"/>
      <c r="O20" s="2"/>
      <c r="P20" s="2"/>
      <c r="Q20" s="2"/>
      <c r="R20" s="2"/>
      <c r="S20" s="2"/>
    </row>
  </sheetData>
  <phoneticPr fontId="20" type="noConversion"/>
  <printOptions horizontalCentered="1"/>
  <pageMargins left="0.25" right="0.25" top="1" bottom="0.47" header="0.5" footer="0.5"/>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s500</cp:lastModifiedBy>
  <cp:lastPrinted>2017-08-10T01:01:24Z</cp:lastPrinted>
  <dcterms:created xsi:type="dcterms:W3CDTF">2014-06-18T02:22:11Z</dcterms:created>
  <dcterms:modified xsi:type="dcterms:W3CDTF">2017-08-10T01:07:20Z</dcterms:modified>
</cp:coreProperties>
</file>